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Oprava střechy" sheetId="2" r:id="rId2"/>
    <sheet name="2 - Výměna vchodových dveř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Oprava střechy'!$C$139:$K$633</definedName>
    <definedName name="_xlnm.Print_Area" localSheetId="1">'1 - Oprava střechy'!$C$4:$J$76,'1 - Oprava střechy'!$C$82:$J$121,'1 - Oprava střechy'!$C$127:$J$633</definedName>
    <definedName name="_xlnm.Print_Titles" localSheetId="1">'1 - Oprava střechy'!$139:$139</definedName>
    <definedName name="_xlnm._FilterDatabase" localSheetId="2" hidden="1">'2 - Výměna vchodových dveří'!$C$136:$K$270</definedName>
    <definedName name="_xlnm.Print_Area" localSheetId="2">'2 - Výměna vchodových dveří'!$C$4:$J$76,'2 - Výměna vchodových dveří'!$C$82:$J$118,'2 - Výměna vchodových dveří'!$C$124:$J$270</definedName>
    <definedName name="_xlnm.Print_Titles" localSheetId="2">'2 - Výměna vchodových dveří'!$136:$136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70"/>
  <c r="BH270"/>
  <c r="BG270"/>
  <c r="BF270"/>
  <c r="T270"/>
  <c r="T269"/>
  <c r="R270"/>
  <c r="R269"/>
  <c r="P270"/>
  <c r="P269"/>
  <c r="BI268"/>
  <c r="BH268"/>
  <c r="BG268"/>
  <c r="BF268"/>
  <c r="T268"/>
  <c r="T267"/>
  <c r="R268"/>
  <c r="R267"/>
  <c r="P268"/>
  <c r="P267"/>
  <c r="BI266"/>
  <c r="BH266"/>
  <c r="BG266"/>
  <c r="BF266"/>
  <c r="T266"/>
  <c r="T265"/>
  <c r="R266"/>
  <c r="R265"/>
  <c r="P266"/>
  <c r="P265"/>
  <c r="BI264"/>
  <c r="BH264"/>
  <c r="BG264"/>
  <c r="BF264"/>
  <c r="T264"/>
  <c r="T263"/>
  <c r="T262"/>
  <c r="R264"/>
  <c r="R263"/>
  <c r="R262"/>
  <c r="P264"/>
  <c r="P263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F131"/>
  <c r="E129"/>
  <c r="F89"/>
  <c r="E87"/>
  <c r="J24"/>
  <c r="E24"/>
  <c r="J92"/>
  <c r="J23"/>
  <c r="J21"/>
  <c r="E21"/>
  <c r="J133"/>
  <c r="J20"/>
  <c r="J18"/>
  <c r="E18"/>
  <c r="F134"/>
  <c r="J17"/>
  <c r="J15"/>
  <c r="E15"/>
  <c r="F133"/>
  <c r="J14"/>
  <c r="J12"/>
  <c r="J89"/>
  <c r="E7"/>
  <c r="E127"/>
  <c i="2" r="J37"/>
  <c r="J36"/>
  <c i="1" r="AY95"/>
  <c i="2" r="J35"/>
  <c i="1" r="AX95"/>
  <c i="2" r="BI633"/>
  <c r="BH633"/>
  <c r="BG633"/>
  <c r="BF633"/>
  <c r="T633"/>
  <c r="T632"/>
  <c r="R633"/>
  <c r="R632"/>
  <c r="P633"/>
  <c r="P632"/>
  <c r="BI631"/>
  <c r="BH631"/>
  <c r="BG631"/>
  <c r="BF631"/>
  <c r="T631"/>
  <c r="T630"/>
  <c r="R631"/>
  <c r="R630"/>
  <c r="P631"/>
  <c r="P630"/>
  <c r="BI629"/>
  <c r="BH629"/>
  <c r="BG629"/>
  <c r="BF629"/>
  <c r="T629"/>
  <c r="R629"/>
  <c r="P629"/>
  <c r="BI628"/>
  <c r="BH628"/>
  <c r="BG628"/>
  <c r="BF628"/>
  <c r="T628"/>
  <c r="R628"/>
  <c r="P628"/>
  <c r="BI626"/>
  <c r="BH626"/>
  <c r="BG626"/>
  <c r="BF626"/>
  <c r="T626"/>
  <c r="R626"/>
  <c r="P626"/>
  <c r="BI625"/>
  <c r="BH625"/>
  <c r="BG625"/>
  <c r="BF625"/>
  <c r="T625"/>
  <c r="R625"/>
  <c r="P625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19"/>
  <c r="BH619"/>
  <c r="BG619"/>
  <c r="BF619"/>
  <c r="T619"/>
  <c r="R619"/>
  <c r="P619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1"/>
  <c r="BH611"/>
  <c r="BG611"/>
  <c r="BF611"/>
  <c r="T611"/>
  <c r="R611"/>
  <c r="P611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5"/>
  <c r="BH605"/>
  <c r="BG605"/>
  <c r="BF605"/>
  <c r="T605"/>
  <c r="R605"/>
  <c r="P605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T597"/>
  <c r="R598"/>
  <c r="R597"/>
  <c r="P598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76"/>
  <c r="BH576"/>
  <c r="BG576"/>
  <c r="BF576"/>
  <c r="T576"/>
  <c r="R576"/>
  <c r="P576"/>
  <c r="BI566"/>
  <c r="BH566"/>
  <c r="BG566"/>
  <c r="BF566"/>
  <c r="T566"/>
  <c r="R566"/>
  <c r="P566"/>
  <c r="BI562"/>
  <c r="BH562"/>
  <c r="BG562"/>
  <c r="BF562"/>
  <c r="T562"/>
  <c r="R562"/>
  <c r="P562"/>
  <c r="BI557"/>
  <c r="BH557"/>
  <c r="BG557"/>
  <c r="BF557"/>
  <c r="T557"/>
  <c r="R557"/>
  <c r="P557"/>
  <c r="BI553"/>
  <c r="BH553"/>
  <c r="BG553"/>
  <c r="BF553"/>
  <c r="T553"/>
  <c r="R553"/>
  <c r="P553"/>
  <c r="BI551"/>
  <c r="BH551"/>
  <c r="BG551"/>
  <c r="BF551"/>
  <c r="T551"/>
  <c r="R551"/>
  <c r="P551"/>
  <c r="BI547"/>
  <c r="BH547"/>
  <c r="BG547"/>
  <c r="BF547"/>
  <c r="T547"/>
  <c r="R547"/>
  <c r="P547"/>
  <c r="BI533"/>
  <c r="BH533"/>
  <c r="BG533"/>
  <c r="BF533"/>
  <c r="T533"/>
  <c r="R533"/>
  <c r="P533"/>
  <c r="BI525"/>
  <c r="BH525"/>
  <c r="BG525"/>
  <c r="BF525"/>
  <c r="T525"/>
  <c r="R525"/>
  <c r="P525"/>
  <c r="BI518"/>
  <c r="BH518"/>
  <c r="BG518"/>
  <c r="BF518"/>
  <c r="T518"/>
  <c r="R518"/>
  <c r="P518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06"/>
  <c r="BH506"/>
  <c r="BG506"/>
  <c r="BF506"/>
  <c r="T506"/>
  <c r="R506"/>
  <c r="P506"/>
  <c r="BI502"/>
  <c r="BH502"/>
  <c r="BG502"/>
  <c r="BF502"/>
  <c r="T502"/>
  <c r="R502"/>
  <c r="P502"/>
  <c r="BI494"/>
  <c r="BH494"/>
  <c r="BG494"/>
  <c r="BF494"/>
  <c r="T494"/>
  <c r="R494"/>
  <c r="P494"/>
  <c r="BI492"/>
  <c r="BH492"/>
  <c r="BG492"/>
  <c r="BF492"/>
  <c r="T492"/>
  <c r="R492"/>
  <c r="P492"/>
  <c r="BI485"/>
  <c r="BH485"/>
  <c r="BG485"/>
  <c r="BF485"/>
  <c r="T485"/>
  <c r="R485"/>
  <c r="P485"/>
  <c r="BI480"/>
  <c r="BH480"/>
  <c r="BG480"/>
  <c r="BF480"/>
  <c r="T480"/>
  <c r="R480"/>
  <c r="P480"/>
  <c r="BI478"/>
  <c r="BH478"/>
  <c r="BG478"/>
  <c r="BF478"/>
  <c r="T478"/>
  <c r="R478"/>
  <c r="P478"/>
  <c r="BI473"/>
  <c r="BH473"/>
  <c r="BG473"/>
  <c r="BF473"/>
  <c r="T473"/>
  <c r="R473"/>
  <c r="P473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2"/>
  <c r="BH452"/>
  <c r="BG452"/>
  <c r="BF452"/>
  <c r="T452"/>
  <c r="R452"/>
  <c r="P452"/>
  <c r="BI447"/>
  <c r="BH447"/>
  <c r="BG447"/>
  <c r="BF447"/>
  <c r="T447"/>
  <c r="R447"/>
  <c r="P447"/>
  <c r="BI442"/>
  <c r="BH442"/>
  <c r="BG442"/>
  <c r="BF442"/>
  <c r="T442"/>
  <c r="R442"/>
  <c r="P442"/>
  <c r="BI438"/>
  <c r="BH438"/>
  <c r="BG438"/>
  <c r="BF438"/>
  <c r="T438"/>
  <c r="R438"/>
  <c r="P438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3"/>
  <c r="BH423"/>
  <c r="BG423"/>
  <c r="BF423"/>
  <c r="T423"/>
  <c r="R423"/>
  <c r="P423"/>
  <c r="BI417"/>
  <c r="BH417"/>
  <c r="BG417"/>
  <c r="BF417"/>
  <c r="T417"/>
  <c r="R417"/>
  <c r="P417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395"/>
  <c r="BH395"/>
  <c r="BG395"/>
  <c r="BF395"/>
  <c r="T395"/>
  <c r="R395"/>
  <c r="P395"/>
  <c r="BI393"/>
  <c r="BH393"/>
  <c r="BG393"/>
  <c r="BF393"/>
  <c r="T393"/>
  <c r="R393"/>
  <c r="P393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80"/>
  <c r="BH380"/>
  <c r="BG380"/>
  <c r="BF380"/>
  <c r="T380"/>
  <c r="R380"/>
  <c r="P380"/>
  <c r="BI371"/>
  <c r="BH371"/>
  <c r="BG371"/>
  <c r="BF371"/>
  <c r="T371"/>
  <c r="R371"/>
  <c r="P371"/>
  <c r="BI369"/>
  <c r="BH369"/>
  <c r="BG369"/>
  <c r="BF369"/>
  <c r="T369"/>
  <c r="R369"/>
  <c r="P369"/>
  <c r="BI360"/>
  <c r="BH360"/>
  <c r="BG360"/>
  <c r="BF360"/>
  <c r="T360"/>
  <c r="R360"/>
  <c r="P360"/>
  <c r="BI355"/>
  <c r="BH355"/>
  <c r="BG355"/>
  <c r="BF355"/>
  <c r="T355"/>
  <c r="R355"/>
  <c r="P355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16"/>
  <c r="BH316"/>
  <c r="BG316"/>
  <c r="BF316"/>
  <c r="T316"/>
  <c r="R316"/>
  <c r="P316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0"/>
  <c r="BH280"/>
  <c r="BG280"/>
  <c r="BF280"/>
  <c r="T280"/>
  <c r="R280"/>
  <c r="P280"/>
  <c r="BI274"/>
  <c r="BH274"/>
  <c r="BG274"/>
  <c r="BF274"/>
  <c r="T274"/>
  <c r="R274"/>
  <c r="P274"/>
  <c r="BI271"/>
  <c r="BH271"/>
  <c r="BG271"/>
  <c r="BF271"/>
  <c r="T271"/>
  <c r="R271"/>
  <c r="P271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F134"/>
  <c r="E132"/>
  <c r="F89"/>
  <c r="E87"/>
  <c r="J24"/>
  <c r="E24"/>
  <c r="J137"/>
  <c r="J23"/>
  <c r="J21"/>
  <c r="E21"/>
  <c r="J136"/>
  <c r="J20"/>
  <c r="J18"/>
  <c r="E18"/>
  <c r="F92"/>
  <c r="J17"/>
  <c r="J15"/>
  <c r="E15"/>
  <c r="F91"/>
  <c r="J14"/>
  <c r="J12"/>
  <c r="J134"/>
  <c r="E7"/>
  <c r="E130"/>
  <c i="1" r="L90"/>
  <c r="AM90"/>
  <c r="AM89"/>
  <c r="L89"/>
  <c r="AM87"/>
  <c r="L87"/>
  <c r="L85"/>
  <c r="L84"/>
  <c i="2" r="J447"/>
  <c r="BK162"/>
  <c r="BK628"/>
  <c r="BK551"/>
  <c r="J330"/>
  <c r="J192"/>
  <c r="J583"/>
  <c r="J274"/>
  <c r="J590"/>
  <c r="BK342"/>
  <c r="J193"/>
  <c r="BK293"/>
  <c r="J170"/>
  <c r="J611"/>
  <c r="BK581"/>
  <c r="BK494"/>
  <c r="BK633"/>
  <c r="BK316"/>
  <c r="J179"/>
  <c r="J411"/>
  <c r="BK184"/>
  <c r="BK430"/>
  <c r="J355"/>
  <c r="BK480"/>
  <c r="J621"/>
  <c r="BK408"/>
  <c i="3" r="J270"/>
  <c r="BK204"/>
  <c r="BK258"/>
  <c r="BK215"/>
  <c r="J209"/>
  <c r="BK225"/>
  <c r="BK270"/>
  <c r="BK242"/>
  <c r="BK199"/>
  <c r="BK146"/>
  <c r="J256"/>
  <c r="BK206"/>
  <c r="BK252"/>
  <c r="J141"/>
  <c r="J199"/>
  <c r="J214"/>
  <c i="2" r="BK604"/>
  <c r="J553"/>
  <c r="BK330"/>
  <c r="J241"/>
  <c r="J584"/>
  <c r="J296"/>
  <c r="J480"/>
  <c r="BK611"/>
  <c r="BK280"/>
  <c r="BK153"/>
  <c r="J384"/>
  <c r="BK238"/>
  <c r="BK576"/>
  <c r="J324"/>
  <c r="J478"/>
  <c r="J245"/>
  <c r="J626"/>
  <c r="J604"/>
  <c r="J525"/>
  <c r="BK262"/>
  <c r="J502"/>
  <c r="BK381"/>
  <c r="J404"/>
  <c r="J251"/>
  <c r="BK582"/>
  <c r="BK619"/>
  <c r="J162"/>
  <c r="BK562"/>
  <c r="BK239"/>
  <c r="J470"/>
  <c r="BK447"/>
  <c r="BK260"/>
  <c r="BK515"/>
  <c r="J438"/>
  <c r="J237"/>
  <c r="J557"/>
  <c r="BK478"/>
  <c r="BK245"/>
  <c r="J248"/>
  <c r="J464"/>
  <c r="J473"/>
  <c i="3" r="J173"/>
  <c r="J266"/>
  <c r="BK197"/>
  <c r="BK240"/>
  <c r="BK189"/>
  <c r="J170"/>
  <c r="BK259"/>
  <c r="J189"/>
  <c r="BK150"/>
  <c i="2" r="J533"/>
  <c r="BK409"/>
  <c r="J260"/>
  <c r="BK146"/>
  <c r="J427"/>
  <c r="BK214"/>
  <c r="J430"/>
  <c r="J342"/>
  <c r="J607"/>
  <c r="J406"/>
  <c r="BK369"/>
  <c r="J259"/>
  <c r="BK407"/>
  <c r="J631"/>
  <c r="BK302"/>
  <c r="BK224"/>
  <c r="J516"/>
  <c r="J347"/>
  <c r="J153"/>
  <c r="BK217"/>
  <c r="J360"/>
  <c r="BK609"/>
  <c r="J468"/>
  <c r="J393"/>
  <c r="BK219"/>
  <c r="J586"/>
  <c i="3" r="J186"/>
  <c r="BK250"/>
  <c r="BK177"/>
  <c r="J252"/>
  <c r="BK256"/>
  <c r="BK227"/>
  <c r="J176"/>
  <c r="J145"/>
  <c r="J208"/>
  <c r="BK145"/>
  <c r="J193"/>
  <c r="BK155"/>
  <c r="J222"/>
  <c r="J184"/>
  <c r="J234"/>
  <c r="BK182"/>
  <c i="2" r="J596"/>
  <c r="J463"/>
  <c r="BK324"/>
  <c r="J224"/>
  <c r="J143"/>
  <c r="J409"/>
  <c r="BK170"/>
  <c r="J386"/>
  <c r="J302"/>
  <c r="J146"/>
  <c r="J299"/>
  <c r="BK202"/>
  <c r="BK502"/>
  <c r="J202"/>
  <c r="J344"/>
  <c r="J182"/>
  <c r="J625"/>
  <c r="J601"/>
  <c r="J380"/>
  <c r="BK355"/>
  <c r="J239"/>
  <c r="BK411"/>
  <c r="BK188"/>
  <c r="BK514"/>
  <c r="BK623"/>
  <c r="BK158"/>
  <c r="J452"/>
  <c r="BK615"/>
  <c r="BK403"/>
  <c r="BK344"/>
  <c r="BK192"/>
  <c r="J462"/>
  <c r="BK248"/>
  <c r="J200"/>
  <c r="J547"/>
  <c r="BK242"/>
  <c r="J233"/>
  <c r="BK406"/>
  <c i="3" r="BK268"/>
  <c r="J177"/>
  <c r="J231"/>
  <c r="J242"/>
  <c r="J179"/>
  <c r="BK261"/>
  <c r="BK260"/>
  <c r="BK195"/>
  <c r="BK234"/>
  <c r="BK193"/>
  <c r="BK209"/>
  <c r="BK163"/>
  <c r="J140"/>
  <c r="J239"/>
  <c r="BK184"/>
  <c i="2" r="J581"/>
  <c r="BK464"/>
  <c r="J262"/>
  <c r="J328"/>
  <c r="BK393"/>
  <c r="BK197"/>
  <c r="J147"/>
  <c r="BK616"/>
  <c r="BK595"/>
  <c r="BK533"/>
  <c r="BK299"/>
  <c r="BK518"/>
  <c r="J629"/>
  <c r="BK473"/>
  <c r="J290"/>
  <c r="J598"/>
  <c r="J442"/>
  <c r="J217"/>
  <c r="J515"/>
  <c r="BK166"/>
  <c r="BK594"/>
  <c r="BK176"/>
  <c r="BK466"/>
  <c r="J381"/>
  <c r="BK244"/>
  <c r="J609"/>
  <c r="BK463"/>
  <c r="BK259"/>
  <c r="BK241"/>
  <c r="J219"/>
  <c r="BK585"/>
  <c r="BK584"/>
  <c r="BK271"/>
  <c r="BK485"/>
  <c r="BK237"/>
  <c r="BK462"/>
  <c i="3" r="J268"/>
  <c r="J258"/>
  <c r="J261"/>
  <c r="BK253"/>
  <c r="BK179"/>
  <c r="BK176"/>
  <c r="J174"/>
  <c r="BK214"/>
  <c r="J253"/>
  <c r="BK266"/>
  <c r="BK202"/>
  <c r="BK140"/>
  <c r="J201"/>
  <c r="J260"/>
  <c r="J202"/>
  <c r="BK160"/>
  <c r="BK148"/>
  <c r="J215"/>
  <c r="J197"/>
  <c r="J192"/>
  <c r="J195"/>
  <c r="J204"/>
  <c i="2" r="J608"/>
  <c r="BK438"/>
  <c r="J158"/>
  <c r="BK179"/>
  <c r="BK625"/>
  <c r="BK371"/>
  <c r="J166"/>
  <c r="BK395"/>
  <c r="BK147"/>
  <c r="BK605"/>
  <c r="BK296"/>
  <c r="J616"/>
  <c r="J633"/>
  <c r="BK516"/>
  <c r="BK143"/>
  <c r="BK442"/>
  <c r="J403"/>
  <c r="BK598"/>
  <c i="3" r="J198"/>
  <c r="J264"/>
  <c r="BK173"/>
  <c r="J167"/>
  <c r="BK141"/>
  <c r="J219"/>
  <c i="2" r="BK190"/>
  <c r="BK590"/>
  <c r="J305"/>
  <c r="J186"/>
  <c r="BK347"/>
  <c r="BK200"/>
  <c r="J506"/>
  <c r="J615"/>
  <c r="J566"/>
  <c r="BK145"/>
  <c r="J562"/>
  <c r="BK452"/>
  <c r="BK404"/>
  <c r="BK350"/>
  <c r="BK194"/>
  <c r="J592"/>
  <c r="J466"/>
  <c r="BK423"/>
  <c r="J242"/>
  <c r="J227"/>
  <c r="J582"/>
  <c r="BK631"/>
  <c r="J371"/>
  <c r="J605"/>
  <c i="3" r="BK174"/>
  <c r="BK222"/>
  <c r="BK231"/>
  <c r="BK167"/>
  <c r="BK158"/>
  <c r="J146"/>
  <c r="BK186"/>
  <c r="J148"/>
  <c r="J235"/>
  <c r="J188"/>
  <c i="2" r="BK622"/>
  <c r="BK470"/>
  <c r="J230"/>
  <c r="J407"/>
  <c r="BK424"/>
  <c r="J595"/>
  <c r="BK193"/>
  <c r="J280"/>
  <c r="BK553"/>
  <c r="BK583"/>
  <c r="J623"/>
  <c r="J176"/>
  <c r="BK588"/>
  <c r="BK471"/>
  <c r="J369"/>
  <c r="BK492"/>
  <c i="3" r="J259"/>
  <c r="BK213"/>
  <c r="BK210"/>
  <c r="J182"/>
  <c i="2" r="BK557"/>
  <c r="BK427"/>
  <c r="BK233"/>
  <c r="J408"/>
  <c r="J423"/>
  <c r="BK566"/>
  <c r="BK290"/>
  <c r="BK586"/>
  <c r="BK592"/>
  <c r="J208"/>
  <c r="J194"/>
  <c r="BK621"/>
  <c r="J551"/>
  <c r="BK525"/>
  <c r="BK601"/>
  <c r="J471"/>
  <c r="BK227"/>
  <c r="BK614"/>
  <c r="BK380"/>
  <c r="J238"/>
  <c r="J145"/>
  <c r="J271"/>
  <c r="J485"/>
  <c r="J619"/>
  <c r="BK186"/>
  <c r="BK629"/>
  <c r="BK608"/>
  <c r="BK506"/>
  <c r="BK607"/>
  <c r="J518"/>
  <c r="J614"/>
  <c r="BK305"/>
  <c r="BK360"/>
  <c r="BK182"/>
  <c r="J214"/>
  <c r="J622"/>
  <c i="1" r="AS94"/>
  <c i="3" r="BK201"/>
  <c r="J155"/>
  <c r="J254"/>
  <c r="J213"/>
  <c r="J257"/>
  <c r="BK239"/>
  <c r="BK170"/>
  <c r="J225"/>
  <c r="J250"/>
  <c r="BK188"/>
  <c r="J160"/>
  <c r="J210"/>
  <c r="BK246"/>
  <c r="BK198"/>
  <c r="J206"/>
  <c i="2" r="J594"/>
  <c r="BK468"/>
  <c r="J316"/>
  <c r="J190"/>
  <c r="J417"/>
  <c r="BK384"/>
  <c r="BK626"/>
  <c r="J494"/>
  <c r="J338"/>
  <c r="BK274"/>
  <c r="J144"/>
  <c r="J588"/>
  <c r="BK596"/>
  <c r="BK386"/>
  <c r="J188"/>
  <c r="J184"/>
  <c r="J576"/>
  <c r="BK144"/>
  <c r="J492"/>
  <c r="J628"/>
  <c r="BK417"/>
  <c r="J293"/>
  <c r="J585"/>
  <c r="BK230"/>
  <c r="BK328"/>
  <c r="J424"/>
  <c r="BK460"/>
  <c r="J395"/>
  <c r="J197"/>
  <c r="J514"/>
  <c r="J350"/>
  <c r="J244"/>
  <c r="BK208"/>
  <c r="BK547"/>
  <c r="BK338"/>
  <c r="BK251"/>
  <c r="J460"/>
  <c i="3" r="BK264"/>
  <c r="BK257"/>
  <c r="BK192"/>
  <c r="BK219"/>
  <c r="J150"/>
  <c r="J240"/>
  <c r="BK208"/>
  <c r="J246"/>
  <c r="BK235"/>
  <c r="J227"/>
  <c r="BK254"/>
  <c r="J163"/>
  <c r="J158"/>
  <c i="2" l="1" r="P181"/>
  <c r="P247"/>
  <c r="R472"/>
  <c r="BK618"/>
  <c r="J618"/>
  <c r="J116"/>
  <c r="P627"/>
  <c r="T261"/>
  <c r="T465"/>
  <c r="BK261"/>
  <c r="J261"/>
  <c r="J106"/>
  <c r="R618"/>
  <c r="R261"/>
  <c r="R465"/>
  <c r="P624"/>
  <c r="R517"/>
  <c r="BK624"/>
  <c r="J624"/>
  <c r="J117"/>
  <c r="R142"/>
  <c r="R236"/>
  <c r="T472"/>
  <c r="BK181"/>
  <c r="J181"/>
  <c r="J101"/>
  <c r="T236"/>
  <c r="T243"/>
  <c r="BK517"/>
  <c r="J517"/>
  <c r="J110"/>
  <c r="P618"/>
  <c r="P175"/>
  <c r="P161"/>
  <c r="P517"/>
  <c r="T618"/>
  <c r="R181"/>
  <c r="R243"/>
  <c r="R410"/>
  <c r="P587"/>
  <c r="T600"/>
  <c i="3" r="T144"/>
  <c i="2" r="P261"/>
  <c i="3" r="BK147"/>
  <c r="J147"/>
  <c r="J100"/>
  <c r="BK154"/>
  <c r="J154"/>
  <c r="J101"/>
  <c r="R139"/>
  <c r="P147"/>
  <c r="BK172"/>
  <c r="J172"/>
  <c r="J102"/>
  <c r="T207"/>
  <c i="2" r="P142"/>
  <c r="BK175"/>
  <c r="J175"/>
  <c r="J100"/>
  <c r="BK236"/>
  <c r="J236"/>
  <c r="J102"/>
  <c r="BK243"/>
  <c r="J243"/>
  <c r="J103"/>
  <c r="BK410"/>
  <c r="J410"/>
  <c r="J107"/>
  <c r="P465"/>
  <c r="T587"/>
  <c r="R600"/>
  <c r="BK627"/>
  <c r="J627"/>
  <c r="J118"/>
  <c i="3" r="R147"/>
  <c r="R172"/>
  <c r="BK194"/>
  <c r="J194"/>
  <c r="J106"/>
  <c r="BK241"/>
  <c r="J241"/>
  <c r="J110"/>
  <c i="2" r="BK142"/>
  <c r="J142"/>
  <c r="J98"/>
  <c r="R175"/>
  <c r="R161"/>
  <c r="T247"/>
  <c r="P472"/>
  <c r="BK610"/>
  <c r="J610"/>
  <c r="J114"/>
  <c r="R624"/>
  <c i="3" r="BK139"/>
  <c r="J139"/>
  <c r="J98"/>
  <c r="R144"/>
  <c r="BK207"/>
  <c r="J207"/>
  <c r="J108"/>
  <c i="2" r="R247"/>
  <c r="BK472"/>
  <c r="J472"/>
  <c r="J109"/>
  <c r="BK600"/>
  <c r="J600"/>
  <c r="J113"/>
  <c r="T610"/>
  <c r="T624"/>
  <c i="3" r="T139"/>
  <c r="R154"/>
  <c r="P181"/>
  <c r="P226"/>
  <c i="2" r="T181"/>
  <c r="P243"/>
  <c r="P410"/>
  <c r="BK465"/>
  <c r="J465"/>
  <c r="J108"/>
  <c r="BK587"/>
  <c r="J587"/>
  <c r="J111"/>
  <c r="P600"/>
  <c r="P610"/>
  <c r="R627"/>
  <c i="3" r="BK144"/>
  <c r="J144"/>
  <c r="J99"/>
  <c r="T172"/>
  <c r="R181"/>
  <c r="T194"/>
  <c r="R207"/>
  <c r="R226"/>
  <c r="R241"/>
  <c r="R251"/>
  <c r="BK255"/>
  <c r="J255"/>
  <c r="J112"/>
  <c r="T147"/>
  <c r="P172"/>
  <c r="T181"/>
  <c r="P207"/>
  <c r="T226"/>
  <c r="T241"/>
  <c r="P251"/>
  <c r="R255"/>
  <c i="2" r="T142"/>
  <c r="P236"/>
  <c r="T410"/>
  <c r="R587"/>
  <c r="R610"/>
  <c r="T627"/>
  <c i="3" r="P139"/>
  <c r="P144"/>
  <c r="T154"/>
  <c r="BK181"/>
  <c r="J181"/>
  <c r="J105"/>
  <c r="P194"/>
  <c r="P255"/>
  <c i="2" r="T175"/>
  <c r="T161"/>
  <c r="BK247"/>
  <c r="J247"/>
  <c r="J105"/>
  <c r="T517"/>
  <c i="3" r="P154"/>
  <c r="R194"/>
  <c r="BK226"/>
  <c r="J226"/>
  <c r="J109"/>
  <c r="P241"/>
  <c r="BK251"/>
  <c r="J251"/>
  <c r="J111"/>
  <c r="T251"/>
  <c r="T255"/>
  <c i="2" r="BK597"/>
  <c r="J597"/>
  <c r="J112"/>
  <c r="BK632"/>
  <c r="J632"/>
  <c r="J120"/>
  <c r="BK630"/>
  <c r="J630"/>
  <c r="J119"/>
  <c i="3" r="BK205"/>
  <c r="J205"/>
  <c r="J107"/>
  <c i="2" r="BK161"/>
  <c r="J161"/>
  <c r="J99"/>
  <c i="3" r="BK178"/>
  <c r="J178"/>
  <c r="J103"/>
  <c r="BK263"/>
  <c r="J263"/>
  <c r="J114"/>
  <c r="BK265"/>
  <c r="J265"/>
  <c r="J115"/>
  <c r="BK267"/>
  <c r="J267"/>
  <c r="J116"/>
  <c r="BK269"/>
  <c r="J269"/>
  <c r="J117"/>
  <c r="J134"/>
  <c r="BE140"/>
  <c r="BE146"/>
  <c r="BE148"/>
  <c r="BE170"/>
  <c r="BE192"/>
  <c r="BE199"/>
  <c r="BE214"/>
  <c r="BE231"/>
  <c r="BE222"/>
  <c r="BE215"/>
  <c r="BE225"/>
  <c i="2" r="BK141"/>
  <c r="J141"/>
  <c r="J97"/>
  <c i="3" r="BE210"/>
  <c r="F91"/>
  <c r="BE177"/>
  <c r="BE202"/>
  <c r="BE206"/>
  <c r="BE184"/>
  <c r="BE188"/>
  <c r="BE208"/>
  <c r="BE209"/>
  <c r="BE227"/>
  <c r="J91"/>
  <c r="J131"/>
  <c r="BE145"/>
  <c r="BE158"/>
  <c r="BE160"/>
  <c r="BE163"/>
  <c r="BE167"/>
  <c r="BE195"/>
  <c r="BE213"/>
  <c r="BE235"/>
  <c r="F92"/>
  <c r="BE150"/>
  <c r="BE197"/>
  <c r="BE204"/>
  <c r="BE253"/>
  <c r="BE260"/>
  <c r="BE141"/>
  <c r="BE173"/>
  <c r="BE186"/>
  <c r="BE189"/>
  <c r="BE242"/>
  <c r="BE258"/>
  <c r="BE261"/>
  <c r="BE268"/>
  <c r="BE254"/>
  <c r="BE256"/>
  <c r="BE264"/>
  <c r="BE266"/>
  <c r="BE155"/>
  <c r="BE179"/>
  <c r="BE201"/>
  <c r="BE219"/>
  <c r="BE234"/>
  <c r="BE239"/>
  <c r="BE240"/>
  <c r="BE246"/>
  <c r="E85"/>
  <c r="BE182"/>
  <c r="BE193"/>
  <c r="BE198"/>
  <c r="BE250"/>
  <c r="BE252"/>
  <c r="BE257"/>
  <c r="BE259"/>
  <c r="BE270"/>
  <c r="BE174"/>
  <c r="BE176"/>
  <c i="2" r="BE360"/>
  <c r="BE423"/>
  <c r="BE485"/>
  <c r="BE595"/>
  <c r="BE430"/>
  <c r="BE466"/>
  <c r="BE381"/>
  <c r="BE384"/>
  <c r="BE502"/>
  <c r="BE598"/>
  <c r="BE293"/>
  <c r="BE299"/>
  <c r="BE525"/>
  <c r="BE629"/>
  <c r="BE424"/>
  <c r="BE514"/>
  <c r="BE562"/>
  <c r="BE601"/>
  <c r="BE607"/>
  <c r="J92"/>
  <c r="F136"/>
  <c r="BE202"/>
  <c r="BE230"/>
  <c r="BE452"/>
  <c r="BE460"/>
  <c r="BE463"/>
  <c r="BE464"/>
  <c r="BE492"/>
  <c r="BE566"/>
  <c r="BE182"/>
  <c r="BE184"/>
  <c r="BE186"/>
  <c r="BE188"/>
  <c r="BE190"/>
  <c r="BE214"/>
  <c r="BE251"/>
  <c r="BE302"/>
  <c r="BE470"/>
  <c r="BE631"/>
  <c r="J89"/>
  <c r="BE194"/>
  <c r="BE241"/>
  <c r="BE350"/>
  <c r="BE369"/>
  <c r="BE386"/>
  <c r="BE393"/>
  <c r="BE404"/>
  <c r="BE427"/>
  <c r="BE516"/>
  <c r="BE553"/>
  <c r="BE611"/>
  <c r="BE447"/>
  <c r="BE621"/>
  <c r="E85"/>
  <c r="BE153"/>
  <c r="BE176"/>
  <c r="BE224"/>
  <c r="BE227"/>
  <c r="BE245"/>
  <c r="BE259"/>
  <c r="BE494"/>
  <c r="BE581"/>
  <c r="J91"/>
  <c r="BE145"/>
  <c r="BE193"/>
  <c r="BE371"/>
  <c r="BE417"/>
  <c r="BE518"/>
  <c r="BE583"/>
  <c r="BE614"/>
  <c r="F137"/>
  <c r="BE260"/>
  <c r="BE271"/>
  <c r="BE338"/>
  <c r="BE590"/>
  <c r="BE146"/>
  <c r="BE217"/>
  <c r="BE274"/>
  <c r="BE290"/>
  <c r="BE395"/>
  <c r="BE438"/>
  <c r="BE473"/>
  <c r="BE585"/>
  <c r="BE615"/>
  <c r="BE347"/>
  <c r="BE408"/>
  <c r="BE411"/>
  <c r="BE515"/>
  <c r="BE533"/>
  <c r="BE596"/>
  <c r="BE608"/>
  <c r="BE619"/>
  <c r="BE622"/>
  <c r="BE623"/>
  <c r="BE143"/>
  <c r="BE296"/>
  <c r="BE409"/>
  <c r="BE480"/>
  <c r="BE557"/>
  <c r="BE628"/>
  <c r="BE233"/>
  <c r="BE280"/>
  <c r="BE380"/>
  <c r="BE584"/>
  <c r="BE192"/>
  <c r="BE200"/>
  <c r="BE316"/>
  <c r="BE442"/>
  <c r="BE594"/>
  <c r="BE609"/>
  <c r="BE633"/>
  <c r="BE179"/>
  <c r="BE197"/>
  <c r="BE219"/>
  <c r="BE239"/>
  <c r="BE244"/>
  <c r="BE342"/>
  <c r="BE576"/>
  <c r="BE582"/>
  <c r="BE330"/>
  <c r="BE406"/>
  <c r="BE586"/>
  <c r="BE147"/>
  <c r="BE170"/>
  <c r="BE262"/>
  <c r="BE324"/>
  <c r="BE407"/>
  <c r="BE588"/>
  <c r="BE604"/>
  <c r="BE625"/>
  <c r="BE626"/>
  <c r="BE344"/>
  <c r="BE355"/>
  <c r="BE403"/>
  <c r="BE551"/>
  <c r="BE158"/>
  <c r="BE166"/>
  <c r="BE208"/>
  <c r="BE242"/>
  <c r="BE328"/>
  <c r="BE144"/>
  <c r="BE162"/>
  <c r="BE237"/>
  <c r="BE238"/>
  <c r="BE248"/>
  <c r="BE305"/>
  <c r="BE462"/>
  <c r="BE468"/>
  <c r="BE471"/>
  <c r="BE478"/>
  <c r="BE506"/>
  <c r="BE547"/>
  <c r="BE592"/>
  <c r="BE605"/>
  <c r="BE616"/>
  <c i="3" r="F36"/>
  <c i="1" r="BC96"/>
  <c i="3" r="F35"/>
  <c i="1" r="BB96"/>
  <c i="2" r="F34"/>
  <c i="1" r="BA95"/>
  <c i="3" r="F34"/>
  <c i="1" r="BA96"/>
  <c i="3" r="J34"/>
  <c i="1" r="AW96"/>
  <c i="2" r="F35"/>
  <c i="1" r="BB95"/>
  <c i="2" r="F36"/>
  <c i="1" r="BC95"/>
  <c i="2" r="J34"/>
  <c i="1" r="AW95"/>
  <c i="3" r="F37"/>
  <c i="1" r="BD96"/>
  <c i="2" r="F37"/>
  <c i="1" r="BD95"/>
  <c i="3" l="1" r="T180"/>
  <c r="R138"/>
  <c r="P138"/>
  <c i="2" r="T141"/>
  <c r="R141"/>
  <c r="R140"/>
  <c r="R246"/>
  <c r="T617"/>
  <c i="3" r="P180"/>
  <c i="2" r="T246"/>
  <c r="R617"/>
  <c i="3" r="R180"/>
  <c r="T138"/>
  <c r="T137"/>
  <c i="2" r="P141"/>
  <c r="P246"/>
  <c r="P617"/>
  <c r="BK246"/>
  <c r="J246"/>
  <c r="J104"/>
  <c r="BK617"/>
  <c r="J617"/>
  <c r="J115"/>
  <c i="3" r="BK180"/>
  <c r="J180"/>
  <c r="J104"/>
  <c r="BK138"/>
  <c r="J138"/>
  <c r="J97"/>
  <c r="BK262"/>
  <c r="J262"/>
  <c r="J113"/>
  <c i="2" r="BK140"/>
  <c r="J140"/>
  <c r="J96"/>
  <c r="J33"/>
  <c i="1" r="AV95"/>
  <c r="AT95"/>
  <c i="2" r="F33"/>
  <c i="1" r="AZ95"/>
  <c r="BA94"/>
  <c r="W30"/>
  <c r="BB94"/>
  <c r="AX94"/>
  <c i="3" r="J33"/>
  <c i="1" r="AV96"/>
  <c r="AT96"/>
  <c r="BD94"/>
  <c r="W33"/>
  <c i="3" r="F33"/>
  <c i="1" r="AZ96"/>
  <c r="BC94"/>
  <c r="W32"/>
  <c i="2" l="1" r="P140"/>
  <c i="1" r="AU95"/>
  <c i="2" r="T140"/>
  <c i="3" r="P137"/>
  <c i="1" r="AU96"/>
  <c i="3" r="R137"/>
  <c r="BK137"/>
  <c r="J137"/>
  <c r="J96"/>
  <c i="1" r="AY94"/>
  <c r="W31"/>
  <c r="AW94"/>
  <c r="AK30"/>
  <c i="2" r="J30"/>
  <c i="1" r="AG95"/>
  <c r="AZ94"/>
  <c r="AV94"/>
  <c r="AK29"/>
  <c i="2" l="1" r="J39"/>
  <c i="1" r="AN95"/>
  <c i="3" r="J30"/>
  <c i="1" r="AG96"/>
  <c r="AU94"/>
  <c r="AT94"/>
  <c r="W29"/>
  <c i="3" l="1" r="J39"/>
  <c i="1"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<sst xmlns="http://schemas.openxmlformats.org/spreadsheetml/2006/main">
  <si>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</si>
  <si>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</si>
  <si>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</si>
  <si>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</si>
  <si>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</si>
  <si>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{f5ca4124-16a2-49ec-9ecf-79f9bb199d88}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</si>
  <si>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</si>
  <si>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</si>
  <si>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</si>
  <si>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</si>
  <si>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</si>
  <si>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</si>
  <si>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</si>
  <si>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</si>
  <si>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</si>
  <si>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</si>
  <si>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</si>
  <si>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DPS Šlejnická</t>
  </si>
  <si>
    <t>KSO:</t>
  </si>
  <si>
    <t>CC-CZ:</t>
  </si>
  <si>
    <t>Místo:</t>
  </si>
  <si>
    <t xml:space="preserve"> </t>
  </si>
  <si>
    <t>Datum:</t>
  </si>
  <si>
    <t>4. 5. 2023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</si>
  <si>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</si>
  <si>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</si>
  <si>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</si>
  <si>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</si>
  <si>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</si>
  <si>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</si>
  <si>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</si>
  <si>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</si>
  <si>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</si>
  <si>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</si>
  <si>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</si>
  <si>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</si>
  <si>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</si>
  <si>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</si>
  <si>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</si>
  <si>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</si>
  <si>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</si>
  <si>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</si>
  <si>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</si>
  <si>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</si>
  <si>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</si>
  <si>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</si>
  <si>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</si>
  <si>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</si>
  <si>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</si>
  <si>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</si>
  <si>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</si>
  <si>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</si>
  <si>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</si>
  <si>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</si>
  <si>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</si>
  <si>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</si>
  <si>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</si>
  <si>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</si>
  <si>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</si>
  <si>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</si>
  <si>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</si>
  <si>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</si>
  <si>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</si>
  <si>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</si>
  <si>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</si>
  <si>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</si>
  <si>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</si>
  <si>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</si>
  <si>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</si>
  <si>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</si>
  <si>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</si>
  <si>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</si>
  <si>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</si>
  <si>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</si>
  <si>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</si>
  <si>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</si>
  <si>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</si>
  <si>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</si>
  <si>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</si>
  <si>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Oprava střechy</t>
  </si>
  <si>
    <t>STA</t>
  </si>
  <si>
    <t>{e5f5f8a0-eb16-445e-8928-dd1da0769de6}</t>
  </si>
  <si>
    <t>2</t>
  </si>
  <si>
    <t>Výměna vchodových dveří</t>
  </si>
  <si>
    <t>{f3d8a376-c5bf-478e-811b-0ca9657fb83d}</t>
  </si>
  <si>
    <t>KRYCÍ LIST SOUPISU PRACÍ</t>
  </si>
  <si>
    <t>Objekt:</t>
  </si>
  <si>
    <t>1 -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</si>
  <si>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</si>
  <si>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</si>
  <si>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</si>
  <si>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</si>
  <si>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</si>
  <si>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</si>
  <si>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</si>
  <si>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</si>
  <si>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  63 - Podlahy a podlahové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</si>
  <si>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</si>
  <si>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</si>
  <si>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</si>
  <si>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</si>
  <si>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</si>
  <si>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</si>
  <si>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</si>
  <si>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</si>
  <si>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</si>
  <si>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</si>
  <si>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</si>
  <si>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</si>
  <si>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</si>
  <si>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</si>
  <si>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</si>
  <si>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</si>
  <si>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</si>
  <si>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</si>
  <si>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</si>
  <si>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</si>
  <si>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</si>
  <si>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</si>
  <si>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</si>
  <si>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</si>
  <si>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</si>
  <si>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</si>
  <si>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</si>
  <si>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</si>
  <si>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</si>
  <si>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</si>
  <si>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</si>
  <si>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</si>
  <si>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</si>
  <si>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</si>
  <si>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</si>
  <si>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</si>
  <si>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</si>
  <si>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</si>
  <si>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</si>
  <si>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v rovině nebo ve svahu do 1:5 ručně</t>
  </si>
  <si>
    <t>m2</t>
  </si>
  <si>
    <t>4</t>
  </si>
  <si>
    <t>-1122032864</t>
  </si>
  <si>
    <t>111211101</t>
  </si>
  <si>
    <t>Odstranění křovin a stromů průměru kmene do 100 mm i s kořeny sklonu terénu do 1:5 ručně</t>
  </si>
  <si>
    <t>-1952341170</t>
  </si>
  <si>
    <t>3</t>
  </si>
  <si>
    <t>111211211</t>
  </si>
  <si>
    <t>Snesení jehličnatého klestu D do 30 cm ve svahu do 1:3</t>
  </si>
  <si>
    <t>kus</t>
  </si>
  <si>
    <t>1046282712</t>
  </si>
  <si>
    <t>111211231</t>
  </si>
  <si>
    <t>Snesení listnatého klestu D do 30 cm ve svahu do 1:3</t>
  </si>
  <si>
    <t>-2035124244</t>
  </si>
  <si>
    <t>5</t>
  </si>
  <si>
    <t>121112004</t>
  </si>
  <si>
    <t>Sejmutí ornice tl vrstvy do 250 mm ručně</t>
  </si>
  <si>
    <t>568450348</t>
  </si>
  <si>
    <t>VV</t>
  </si>
  <si>
    <t>Odstranění substrátu ze střechy</t>
  </si>
  <si>
    <t>221</t>
  </si>
  <si>
    <t>(0,93+52*0,4+2,5)*4,7+1,83*4,5-122,116</t>
  </si>
  <si>
    <t>(3,44+4,18+4,5)*5,2+1,92*1,38+4,38*3,3+3*1+4*3*0,5-89,128</t>
  </si>
  <si>
    <t>Součet</t>
  </si>
  <si>
    <t>6</t>
  </si>
  <si>
    <t>121112006</t>
  </si>
  <si>
    <t>Sejmutí ornice tl vrstvy do 400 mm ručně</t>
  </si>
  <si>
    <t>1348102577</t>
  </si>
  <si>
    <t>Ze žlabů</t>
  </si>
  <si>
    <t>(3,781+2,032+4,03+2,041+4,009+5,543+1,636+3+1,5+3)*0,5</t>
  </si>
  <si>
    <t>4*1,5+2,5*1</t>
  </si>
  <si>
    <t>7</t>
  </si>
  <si>
    <t>181114712</t>
  </si>
  <si>
    <t>Odstranění kamene okopáním a naložením na dopravní prostředek hmotnosti jednotlivě do 60 kg</t>
  </si>
  <si>
    <t>m3</t>
  </si>
  <si>
    <t>16</t>
  </si>
  <si>
    <t>1962865962</t>
  </si>
  <si>
    <t>Kameny položené na střeše</t>
  </si>
  <si>
    <t>Úpravy povrchů, podlahy a osazování výplní</t>
  </si>
  <si>
    <t>8</t>
  </si>
  <si>
    <t>622151001</t>
  </si>
  <si>
    <t>Penetrační akrylátový nátěr vnějších pastovitých tenkovrstvých omítek stěn</t>
  </si>
  <si>
    <t>65510883</t>
  </si>
  <si>
    <t>Svislé vytažení na atiky</t>
  </si>
  <si>
    <t>0,7*(1,5+3,781+2,032+4,03+2,041+4,009+5,543+1,636+3+1,5+3)</t>
  </si>
  <si>
    <t>9</t>
  </si>
  <si>
    <t>622531022</t>
  </si>
  <si>
    <t>Tenkovrstvá silikonová zrnitá omítka zrnitost 2,0 mm vnějších stěn</t>
  </si>
  <si>
    <t>704586467</t>
  </si>
  <si>
    <t>10</t>
  </si>
  <si>
    <t>632450123</t>
  </si>
  <si>
    <t>Vyrovnávací cementový potěr tl do 40 mm ze suchých směsí provedený v pásu</t>
  </si>
  <si>
    <t>-442859513</t>
  </si>
  <si>
    <t>Horní líc atik pod fólii</t>
  </si>
  <si>
    <t>(1,5+3,781+2,032+4,03+2,041+4,009+5,543+1,636+3+1,5+3)*0,2</t>
  </si>
  <si>
    <t>(4,45+4,38+3,3+1,92+5+5+33,5+0,93+52*0,4*2,5+4,7+1,83)*0,3</t>
  </si>
  <si>
    <t>63</t>
  </si>
  <si>
    <t>Podlahy a podlahové konstrukce</t>
  </si>
  <si>
    <t>11</t>
  </si>
  <si>
    <t>636311113</t>
  </si>
  <si>
    <t>Kladení dlažby z betonových dlaždic 40x60 cm na sucho na terče z umělé hmoty do výšky do 100 mm</t>
  </si>
  <si>
    <t>-1022854942</t>
  </si>
  <si>
    <t>Terasa</t>
  </si>
  <si>
    <t>189,85</t>
  </si>
  <si>
    <t>12</t>
  </si>
  <si>
    <t>M</t>
  </si>
  <si>
    <t>59246013</t>
  </si>
  <si>
    <t>dlažba plošná betonová terasová vymývaná 600x400x50mm</t>
  </si>
  <si>
    <t>1372508856</t>
  </si>
  <si>
    <t>Ostatní konstrukce a práce, bourání</t>
  </si>
  <si>
    <t>13</t>
  </si>
  <si>
    <t>941122113</t>
  </si>
  <si>
    <t>Montáž lešení řadového trubkového těžkého bez podlah zatížení do 300 kg/m2 š do 1,5 m v do 30 m</t>
  </si>
  <si>
    <t>2126430014</t>
  </si>
  <si>
    <t>200*30</t>
  </si>
  <si>
    <t>14</t>
  </si>
  <si>
    <t>941122213</t>
  </si>
  <si>
    <t>Příplatek k lešení řadovému trubkovému těžkému bez podlah š 1,5 m v 30 m za první a ZKD den použití</t>
  </si>
  <si>
    <t>-1867521485</t>
  </si>
  <si>
    <t>6000*90</t>
  </si>
  <si>
    <t>941122813</t>
  </si>
  <si>
    <t>Demontáž lešení řadového trubkového těžkého bez podlah zatížení do 300 kg/m2 š do 1,5 m v do 30 m</t>
  </si>
  <si>
    <t>168256118</t>
  </si>
  <si>
    <t>943111113</t>
  </si>
  <si>
    <t xml:space="preserve">Montáž  a demontáž provizorního zastřešení</t>
  </si>
  <si>
    <t>-1888935954</t>
  </si>
  <si>
    <t>800</t>
  </si>
  <si>
    <t>17</t>
  </si>
  <si>
    <t>943311212</t>
  </si>
  <si>
    <t>Příplatek proviroznímu zastřešení za první a ZKD den použití</t>
  </si>
  <si>
    <t>297362393</t>
  </si>
  <si>
    <t>800*90</t>
  </si>
  <si>
    <t>18</t>
  </si>
  <si>
    <t>945421112</t>
  </si>
  <si>
    <t>Hydraulická zvedací plošina na automobilovém podvozku výška zdvihu do 34 m včetně obsluhy</t>
  </si>
  <si>
    <t>hod</t>
  </si>
  <si>
    <t>-1535600386</t>
  </si>
  <si>
    <t>19</t>
  </si>
  <si>
    <t>952901111</t>
  </si>
  <si>
    <t>Vyčištění budov bytové a občanské výstavby při výšce podlaží do 4 m</t>
  </si>
  <si>
    <t>2100025765</t>
  </si>
  <si>
    <t>20</t>
  </si>
  <si>
    <t>952902021</t>
  </si>
  <si>
    <t>Čištění budov zametení hladkých podlah</t>
  </si>
  <si>
    <t>-450729967</t>
  </si>
  <si>
    <t>Společné prostory dny x plocha</t>
  </si>
  <si>
    <t>90*100</t>
  </si>
  <si>
    <t>952902121</t>
  </si>
  <si>
    <t>Čištění budov zametení drsných podlah</t>
  </si>
  <si>
    <t>1768726756</t>
  </si>
  <si>
    <t>Podklad pod parotěsnou vrstvu</t>
  </si>
  <si>
    <t>221+189,85</t>
  </si>
  <si>
    <t>22</t>
  </si>
  <si>
    <t>965041441</t>
  </si>
  <si>
    <t>Bourání podkladů pod dlažby nebo mazanin škvárobetonových tl přes 100 mm pl přes 4 m2</t>
  </si>
  <si>
    <t>916440311</t>
  </si>
  <si>
    <t>(221+189,85)*0,18</t>
  </si>
  <si>
    <t>23</t>
  </si>
  <si>
    <t>965081423</t>
  </si>
  <si>
    <t>Bourání podlah z dlaždic betonových kladených na sucho na terče o výšce do 100 mm plochy přes 1 m2</t>
  </si>
  <si>
    <t>-1800566003</t>
  </si>
  <si>
    <t>Dlažba na střeše</t>
  </si>
  <si>
    <t>14*7,5+6*2,5*0,5+6*3,5+3*2*0,5+4,5*1,8*0,5*2+4*2,5*0,5</t>
  </si>
  <si>
    <t>3,14*11*1*0,5+6*3,5*0,5</t>
  </si>
  <si>
    <t>52*0,4*0,6</t>
  </si>
  <si>
    <t>24</t>
  </si>
  <si>
    <t>965082923</t>
  </si>
  <si>
    <t>Odstranění násypů pod podlahami tl do 100 mm pl přes 2 m2</t>
  </si>
  <si>
    <t>-1439913068</t>
  </si>
  <si>
    <t>Vrstva ve skladbě se zelení</t>
  </si>
  <si>
    <t>221*0,04</t>
  </si>
  <si>
    <t>Vrstva pod dlažbou na terčích</t>
  </si>
  <si>
    <t>189,85*0,095</t>
  </si>
  <si>
    <t>25</t>
  </si>
  <si>
    <t>977151124</t>
  </si>
  <si>
    <t>Jádrové vrty diamantovými korunkami do D 180 mm do stavebních materiálů</t>
  </si>
  <si>
    <t>m</t>
  </si>
  <si>
    <t>363005891</t>
  </si>
  <si>
    <t>Pro bezpečnostní přepady</t>
  </si>
  <si>
    <t>4*0,3</t>
  </si>
  <si>
    <t>26</t>
  </si>
  <si>
    <t>977151911</t>
  </si>
  <si>
    <t>Příplatek k jádrovým vrtům za práci ve stísněném prostoru</t>
  </si>
  <si>
    <t>381774115</t>
  </si>
  <si>
    <t>27</t>
  </si>
  <si>
    <t>985112111</t>
  </si>
  <si>
    <t>Odsekání degradovaného betonu stěn tl do 10 mm</t>
  </si>
  <si>
    <t>-57998265</t>
  </si>
  <si>
    <t>Horní líc atik pro vyrovnání pod fólii</t>
  </si>
  <si>
    <t>28</t>
  </si>
  <si>
    <t>985112131</t>
  </si>
  <si>
    <t>Odsekání degradovaného betonu rubu kleneb a podlah tl do 10 mm</t>
  </si>
  <si>
    <t>182056046</t>
  </si>
  <si>
    <t>29</t>
  </si>
  <si>
    <t>985131111</t>
  </si>
  <si>
    <t>Očištění ploch stěn, rubu kleneb a podlah tlakovou vodou</t>
  </si>
  <si>
    <t>-1662717118</t>
  </si>
  <si>
    <t>30</t>
  </si>
  <si>
    <t>985131411</t>
  </si>
  <si>
    <t>Vysušení ploch stěn, rubu kleneb a podlah stlačeným vzduchem</t>
  </si>
  <si>
    <t>91891057</t>
  </si>
  <si>
    <t>31</t>
  </si>
  <si>
    <t>985311311</t>
  </si>
  <si>
    <t>Reprofilace rubu kleneb a podlah cementovými sanačními maltami tl 10 mm</t>
  </si>
  <si>
    <t>-2046640469</t>
  </si>
  <si>
    <t>997</t>
  </si>
  <si>
    <t>Přesun sutě</t>
  </si>
  <si>
    <t>32</t>
  </si>
  <si>
    <t>997013158</t>
  </si>
  <si>
    <t>Vnitrostaveništní doprava suti a vybouraných hmot pro budovy v do 27 m s omezením mechanizace</t>
  </si>
  <si>
    <t>t</t>
  </si>
  <si>
    <t>-1022263341</t>
  </si>
  <si>
    <t>33</t>
  </si>
  <si>
    <t>997013501</t>
  </si>
  <si>
    <t>Odvoz suti a vybouraných hmot na skládku nebo meziskládku do 1 km se složením</t>
  </si>
  <si>
    <t>1980308677</t>
  </si>
  <si>
    <t>34</t>
  </si>
  <si>
    <t>997013509</t>
  </si>
  <si>
    <t>Příplatek k odvozu suti a vybouraných hmot na skládku ZKD 1 km přes 1 km</t>
  </si>
  <si>
    <t>-527004493</t>
  </si>
  <si>
    <t>300,018*19 'Přepočtené koeficientem množství</t>
  </si>
  <si>
    <t>35</t>
  </si>
  <si>
    <t>997013511</t>
  </si>
  <si>
    <t>Odvoz suti a vybouraných hmot z meziskládky na skládku do 1 km s naložením a se složením</t>
  </si>
  <si>
    <t>35653713</t>
  </si>
  <si>
    <t>36</t>
  </si>
  <si>
    <t>997013813</t>
  </si>
  <si>
    <t>Poplatek za uložení na skládce (skládkovné) stavebního odpadu z plastických hmot kód odpadu 17 02 03</t>
  </si>
  <si>
    <t>964350661</t>
  </si>
  <si>
    <t>998</t>
  </si>
  <si>
    <t>Přesun hmot</t>
  </si>
  <si>
    <t>37</t>
  </si>
  <si>
    <t>998017004</t>
  </si>
  <si>
    <t>Přesun hmot s omezením mechanizace pro budovy v do 36 m</t>
  </si>
  <si>
    <t>1969356950</t>
  </si>
  <si>
    <t>38</t>
  </si>
  <si>
    <t>998018011</t>
  </si>
  <si>
    <t>Příplatek k ručnímu přesunu hmot pro budovy za zvětšený přesun ZKD 100 m</t>
  </si>
  <si>
    <t>323422165</t>
  </si>
  <si>
    <t>PSV</t>
  </si>
  <si>
    <t>Práce a dodávky PSV</t>
  </si>
  <si>
    <t>711</t>
  </si>
  <si>
    <t>Izolace proti vodě, vlhkosti a plynům</t>
  </si>
  <si>
    <t>39</t>
  </si>
  <si>
    <t>711131811</t>
  </si>
  <si>
    <t>Odstranění izolace proti zemní vlhkosti vodorovné</t>
  </si>
  <si>
    <t>-1990382203</t>
  </si>
  <si>
    <t>Původní parotěsná zábrana</t>
  </si>
  <si>
    <t>40</t>
  </si>
  <si>
    <t>711772112</t>
  </si>
  <si>
    <t>Izolace proti vodě opracování trubních prostupů na přírubu do 500 mm dotěsnění tmelem</t>
  </si>
  <si>
    <t>249873280</t>
  </si>
  <si>
    <t>Prostup 1x VZT a 2x ZTI - severovýchodní strana</t>
  </si>
  <si>
    <t>Prostup 2 x VZT - západní strana</t>
  </si>
  <si>
    <t>Prostup pro sloupky ocelové konstrukce mezi terasou a západní stranou a branky</t>
  </si>
  <si>
    <t>145</t>
  </si>
  <si>
    <t>998711203</t>
  </si>
  <si>
    <t>Přesun hmot procentní pro izolace proti vodě, vlhkosti a plynům v objektech v přes 12 do 60 m</t>
  </si>
  <si>
    <t>%</t>
  </si>
  <si>
    <t>1187530412</t>
  </si>
  <si>
    <t>146</t>
  </si>
  <si>
    <t>998711293</t>
  </si>
  <si>
    <t>Příplatek k přesunu hmot procentní 711 za zvětšený přesun do 500 m</t>
  </si>
  <si>
    <t>1336427082</t>
  </si>
  <si>
    <t>712</t>
  </si>
  <si>
    <t>Povlakové krytiny</t>
  </si>
  <si>
    <t>41</t>
  </si>
  <si>
    <t>712311101</t>
  </si>
  <si>
    <t>Provedení povlakové krytiny střech do 10° za studena lakem penetračním nebo asfaltovým</t>
  </si>
  <si>
    <t>1575677561</t>
  </si>
  <si>
    <t>Pod novou parotěsnou vrstvou</t>
  </si>
  <si>
    <t>0,4*(1,5+3,781+2,032+4,03+2,041+4,009+5,543+1,636+3+1,5+3)</t>
  </si>
  <si>
    <t>0,4*(4,45+4,38+3,3+1,92+5+5+33,5+0,93+52*0,4*2,5+4,7+1,83)</t>
  </si>
  <si>
    <t>Lemování domku</t>
  </si>
  <si>
    <t>(8,6+2,5+25+7)*0,4</t>
  </si>
  <si>
    <t>42</t>
  </si>
  <si>
    <t>11163150</t>
  </si>
  <si>
    <t>lak penetrační asfaltový</t>
  </si>
  <si>
    <t>-913571148</t>
  </si>
  <si>
    <t>výměra skladby*koeficient</t>
  </si>
  <si>
    <t>487,723*0,0003</t>
  </si>
  <si>
    <t>43</t>
  </si>
  <si>
    <t>712340831</t>
  </si>
  <si>
    <t>Odstranění povlakové krytiny střech do 10° z pásů NAIP přitavených v plné ploše jednovrstvé</t>
  </si>
  <si>
    <t>220651026</t>
  </si>
  <si>
    <t>Geotextilie v místě zeminy</t>
  </si>
  <si>
    <t>221*4</t>
  </si>
  <si>
    <t>Geotextilie v místě dlažeb</t>
  </si>
  <si>
    <t>189,58*3</t>
  </si>
  <si>
    <t>44</t>
  </si>
  <si>
    <t>712340832</t>
  </si>
  <si>
    <t>Odstranění povlakové krytiny střech do 10° z pásů NAIP přitavených v plné ploše dvouvrstvé</t>
  </si>
  <si>
    <t>10438034</t>
  </si>
  <si>
    <t>Folie</t>
  </si>
  <si>
    <t>Svislé - atiky</t>
  </si>
  <si>
    <t>1,3*(1,5+3,781+2,032+4,03+2,041+4,009+5,543+1,636+3+1,5+3)</t>
  </si>
  <si>
    <t>0,8*(4,45+4,38+3,3+1,92+5+5+33,5+0,93+52*0,4*2,5+4,7+1,83)</t>
  </si>
  <si>
    <t>(8,6+2,5+25+7)*0,5</t>
  </si>
  <si>
    <t>Žlaby</t>
  </si>
  <si>
    <t>45</t>
  </si>
  <si>
    <t>712341659</t>
  </si>
  <si>
    <t>Provedení povlakové krytiny střech do 10° pásy NAIP přitavením bodově</t>
  </si>
  <si>
    <t>-266489318</t>
  </si>
  <si>
    <t>Nová parotěsná vrstva - vodorovná</t>
  </si>
  <si>
    <t>46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</si>
  <si>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</si>
  <si>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</si>
  <si>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-1401433014</t>
  </si>
  <si>
    <t>410,85*1,15</t>
  </si>
  <si>
    <t>51</t>
  </si>
  <si>
    <t>712361701</t>
  </si>
  <si>
    <t>Provedení povlakové krytiny střech do 10° fólií položenou volně s přilepením spojů</t>
  </si>
  <si>
    <t>-1493791845</t>
  </si>
  <si>
    <t>výměra skladby*koeficient - pod terče</t>
  </si>
  <si>
    <t>410,85*0,5</t>
  </si>
  <si>
    <t>52</t>
  </si>
  <si>
    <t>28342833</t>
  </si>
  <si>
    <t>fólie hydroizolační střešní TPO (FPO) určená ke stabilizaci přitížením a do vegetačních střech tl 2,0mm</t>
  </si>
  <si>
    <t>8018514</t>
  </si>
  <si>
    <t>205,425*1,15</t>
  </si>
  <si>
    <t>53</t>
  </si>
  <si>
    <t>-529417087</t>
  </si>
  <si>
    <t>Nová krytina</t>
  </si>
  <si>
    <t>54</t>
  </si>
  <si>
    <t>739000757</t>
  </si>
  <si>
    <t>Vodorovná plocha</t>
  </si>
  <si>
    <t>1,3*(1,5+3,781+2,032+4,03+2,041+4,009+5,543+1,636+3+1,5+3)*1,15</t>
  </si>
  <si>
    <t>0,8*(4,45+4,38+3,3+1,92+5+5+33,5+0,93+52*0,4*2,5+4,7+1,83)*1,15</t>
  </si>
  <si>
    <t xml:space="preserve">Horní plochy atiky se zábradlím a zvětšené truhlíky na  OSB 25mm pod deskou 22mm</t>
  </si>
  <si>
    <t>(1,5+3,781+2,032+4,03+2,041+4,009+5,543+1,636+3+1,5+3)*1,3*1,15</t>
  </si>
  <si>
    <t>(4,5*1,5+2,6*1,3)*1,15</t>
  </si>
  <si>
    <t>55</t>
  </si>
  <si>
    <t>712362701</t>
  </si>
  <si>
    <t>Provedení povlakové krytiny střech do 10° fólií zesílením spojů páskem</t>
  </si>
  <si>
    <t>-1128341776</t>
  </si>
  <si>
    <t>(1,5+3,781+2,032+4,03+2,041+4,009+5,543+1,636+3+1,5+3)*1,3</t>
  </si>
  <si>
    <t>4,5*1,5+2,6*1,3</t>
  </si>
  <si>
    <t>47</t>
  </si>
  <si>
    <t>712363086</t>
  </si>
  <si>
    <t>Provedení povlakové krytiny střech do 10° pojištění spoje fólie EPDM nalepením pruhu fólie lepidlem</t>
  </si>
  <si>
    <t>1391683549</t>
  </si>
  <si>
    <t>Styk fólie a atiky</t>
  </si>
  <si>
    <t>(1,5+3,781+2,032+4,03+2,041+4,009+5,543+1,636+3+1,5+3)*2</t>
  </si>
  <si>
    <t>(4,45+4,38+3,3+1,92+5+5+33,5+0,93+52*0,4*2,5+4,7+1,83)*2</t>
  </si>
  <si>
    <t>48</t>
  </si>
  <si>
    <t>28318786</t>
  </si>
  <si>
    <t>těsnění do krycích lišt pryžové hranatých EPDM</t>
  </si>
  <si>
    <t>508677118</t>
  </si>
  <si>
    <t>234,02</t>
  </si>
  <si>
    <t>49</t>
  </si>
  <si>
    <t>712363116</t>
  </si>
  <si>
    <t>Provedení povlakové krytiny střech do 10° zaizolování prostupů kruhového průřezu D do 500 mm</t>
  </si>
  <si>
    <t>201200741</t>
  </si>
  <si>
    <t>50</t>
  </si>
  <si>
    <t>28329017</t>
  </si>
  <si>
    <t>fólie hydroizolační střešní TPO (FPO) nevyztužená určená na detaily tl 1,5mm</t>
  </si>
  <si>
    <t>-2043624248</t>
  </si>
  <si>
    <t>Prostupy</t>
  </si>
  <si>
    <t>14*1,3</t>
  </si>
  <si>
    <t>56</t>
  </si>
  <si>
    <t>712363122</t>
  </si>
  <si>
    <t>Provedení povlakové krytiny střech do 10° provedení rohů a koutů navařením izolačních tvarovek</t>
  </si>
  <si>
    <t>1560901412</t>
  </si>
  <si>
    <t>16+26</t>
  </si>
  <si>
    <t>57</t>
  </si>
  <si>
    <t>28342048</t>
  </si>
  <si>
    <t>tvarovka vlnovec z homogenní fólie na bázi TPO</t>
  </si>
  <si>
    <t>-524715998</t>
  </si>
  <si>
    <t>Nároží</t>
  </si>
  <si>
    <t>58</t>
  </si>
  <si>
    <t>28342049</t>
  </si>
  <si>
    <t>tvarovka kužel z homogenní folie na bázi TPO</t>
  </si>
  <si>
    <t>-927081619</t>
  </si>
  <si>
    <t>Kouty</t>
  </si>
  <si>
    <t>59</t>
  </si>
  <si>
    <t>712363351</t>
  </si>
  <si>
    <t>Povlakové krytiny střech do 10° z tvarovaných poplastovaných lišt pásek rš 50 mm</t>
  </si>
  <si>
    <t>92406327</t>
  </si>
  <si>
    <t>Pod PVC na horní ploše atiky</t>
  </si>
  <si>
    <t>(1,5+3,781+2,032+4,03+2,041+4,009+5,543+1,636+3+1,5+3)</t>
  </si>
  <si>
    <t>(4,45+4,38+3,3+1,92+5+5+33,5+0,93+52*0,4*2,5+4,7+1,83)</t>
  </si>
  <si>
    <t>60</t>
  </si>
  <si>
    <t>712363352</t>
  </si>
  <si>
    <t>Povlakové krytiny střech do 10° z tvarovaných poplastovaných lišt délky 2 m koutová lišta vnitřní rš 100 mm</t>
  </si>
  <si>
    <t>-786917201</t>
  </si>
  <si>
    <t>Kout atiky</t>
  </si>
  <si>
    <t>61</t>
  </si>
  <si>
    <t>712391171</t>
  </si>
  <si>
    <t>Provedení povlakové krytiny střech do 10° podkladní textilní vrstvy</t>
  </si>
  <si>
    <t>631127698</t>
  </si>
  <si>
    <t>Pod fólií na atice - svislá a horní plocha atiky se zábradlím a zvětšené truhlíky</t>
  </si>
  <si>
    <t>(1,5+3,781+2,032+4,03+2,041+4,009+5,543+1,636+3+1,5+3)*(0,9+1,4)</t>
  </si>
  <si>
    <t>Atika bez zábradlí</t>
  </si>
  <si>
    <t>(4,45+4,38+3,3+1,92+5+5+33,5+0,93+52*0,4*2,5+4,7+1,83)*0,7</t>
  </si>
  <si>
    <t>Pod kačírek</t>
  </si>
  <si>
    <t>62</t>
  </si>
  <si>
    <t>69311081</t>
  </si>
  <si>
    <t>geotextilie netkaná separační, ochranná, filtrační, drenážní PES 300g/m2</t>
  </si>
  <si>
    <t>849423762</t>
  </si>
  <si>
    <t>386,803*1,15 'Přepočtené koeficientem množství</t>
  </si>
  <si>
    <t>712391175</t>
  </si>
  <si>
    <t>Provedení povlakové krytiny střech do 10° připevnění izolace kotvícími pásky nebo úhelníky</t>
  </si>
  <si>
    <t>-740447643</t>
  </si>
  <si>
    <t>Stažení nerezovým páskem po zatmelení</t>
  </si>
  <si>
    <t>3*0,5</t>
  </si>
  <si>
    <t>2*0,5</t>
  </si>
  <si>
    <t>9*0,5</t>
  </si>
  <si>
    <t>64</t>
  </si>
  <si>
    <t>1690514</t>
  </si>
  <si>
    <t>NEREZOVY PASEK stahovací</t>
  </si>
  <si>
    <t>balení</t>
  </si>
  <si>
    <t>441936123</t>
  </si>
  <si>
    <t>65</t>
  </si>
  <si>
    <t>712771201</t>
  </si>
  <si>
    <t>Provedení drenážní vrstvy vegetační střechy z kameniva tloušťky do 100 mm sklon do 5°</t>
  </si>
  <si>
    <t>-800266452</t>
  </si>
  <si>
    <t>Zatížení části střechy bez dlažby</t>
  </si>
  <si>
    <t>66</t>
  </si>
  <si>
    <t>58337403</t>
  </si>
  <si>
    <t>kamenivo dekorační (kačírek) frakce 16/32</t>
  </si>
  <si>
    <t>2049517185</t>
  </si>
  <si>
    <t>221*0,0825 'Přepočtené koeficientem množství</t>
  </si>
  <si>
    <t>67</t>
  </si>
  <si>
    <t>712841559</t>
  </si>
  <si>
    <t>Provedení povlakové krytiny vytažením na konstrukce pásy přitavením NAIP</t>
  </si>
  <si>
    <t>-949130829</t>
  </si>
  <si>
    <t>0,55*(1,5+3,781+2,032+4,03+2,041+4,009+5,543+1,636+3+1,5+3)</t>
  </si>
  <si>
    <t>0,55*(4,45+4,38+3,3+1,92+5+5+33,5+0,93+52*0,4*2,5+4,7+1,83)</t>
  </si>
  <si>
    <t>(8,6+2,5+25+7)*0,55</t>
  </si>
  <si>
    <t>68</t>
  </si>
  <si>
    <t>367229462</t>
  </si>
  <si>
    <t>105,701*1,2 'Přepočtené koeficientem množství</t>
  </si>
  <si>
    <t>69</t>
  </si>
  <si>
    <t>712861705</t>
  </si>
  <si>
    <t>Provedení povlakové krytiny vytažením na konstrukce fólií lepenou se svařovanými spoji</t>
  </si>
  <si>
    <t>1349070828</t>
  </si>
  <si>
    <t>(4,5*1,5+2,6*1,3)</t>
  </si>
  <si>
    <t>70</t>
  </si>
  <si>
    <t>712964703</t>
  </si>
  <si>
    <t>Provedení povlakové krytiny zesílením koutů, rohů nebo hran fólií</t>
  </si>
  <si>
    <t>-1972713919</t>
  </si>
  <si>
    <t>71</t>
  </si>
  <si>
    <t>712998201</t>
  </si>
  <si>
    <t>Montáž bezpečnostního přepadu z PVC do DN 70</t>
  </si>
  <si>
    <t>-1463408665</t>
  </si>
  <si>
    <t>72</t>
  </si>
  <si>
    <t>28342475</t>
  </si>
  <si>
    <t>přepad bezpečnostní atikový DN 75 s manžetou pro hydroizolaci z PVC-P</t>
  </si>
  <si>
    <t>666022543</t>
  </si>
  <si>
    <t>73</t>
  </si>
  <si>
    <t>998712104</t>
  </si>
  <si>
    <t>Přesun hmot tonážní tonážní pro krytiny povlakové v objektech v do 36 m</t>
  </si>
  <si>
    <t>-984041398</t>
  </si>
  <si>
    <t>74</t>
  </si>
  <si>
    <t>998712181</t>
  </si>
  <si>
    <t>Příplatek k přesunu hmot tonážní 712 prováděný bez použití mechanizace</t>
  </si>
  <si>
    <t>-57370034</t>
  </si>
  <si>
    <t>75</t>
  </si>
  <si>
    <t>998712193</t>
  </si>
  <si>
    <t>Příplatek k přesunu hmot tonážní 712 za zvětšený přesun do 500 m</t>
  </si>
  <si>
    <t>-724618856</t>
  </si>
  <si>
    <t>713</t>
  </si>
  <si>
    <t>Izolace tepelné</t>
  </si>
  <si>
    <t>76</t>
  </si>
  <si>
    <t>713140821</t>
  </si>
  <si>
    <t>Odstranění tepelné izolace střech nadstřešní volně kladené z polystyrenu suchého tl do 100 mm</t>
  </si>
  <si>
    <t>1222300003</t>
  </si>
  <si>
    <t>Vrstva ve skladbě se zelení - 1x 3cm+1x6cm</t>
  </si>
  <si>
    <t>221*2</t>
  </si>
  <si>
    <t>Vrstva pod dlažbou na terčích -1x 3cm</t>
  </si>
  <si>
    <t>189,85*1</t>
  </si>
  <si>
    <t>77</t>
  </si>
  <si>
    <t>713141152</t>
  </si>
  <si>
    <t>Montáž izolace tepelné střech plochých kladené volně 2 vrstvy rohoží, pásů, dílců, desek</t>
  </si>
  <si>
    <t>-1097831455</t>
  </si>
  <si>
    <t>Desky PIR</t>
  </si>
  <si>
    <t>Polystyren - spádové klíny</t>
  </si>
  <si>
    <t>78</t>
  </si>
  <si>
    <t>ISV.8592248010467</t>
  </si>
  <si>
    <t xml:space="preserve">ISOVER AK 60mm, 1000 X  60 X 60mm,  Isover atikový klín.  (bal/32ks)</t>
  </si>
  <si>
    <t>783714520</t>
  </si>
  <si>
    <t>79</t>
  </si>
  <si>
    <t>28376143</t>
  </si>
  <si>
    <t>klín izolační z pěnového polystyrenu EPS 200 spádový</t>
  </si>
  <si>
    <t>1273381170</t>
  </si>
  <si>
    <t>Spádová vrstva</t>
  </si>
  <si>
    <t>(221+189,85)*(0,21+0,11)*0,5*1,15</t>
  </si>
  <si>
    <t>80</t>
  </si>
  <si>
    <t>28376518</t>
  </si>
  <si>
    <t>deska izolační PIR s oboustrannou kompozitní fólií s hliníkovou vložkou pro ploché střechy 1200x2400x120mm</t>
  </si>
  <si>
    <t>1717033929</t>
  </si>
  <si>
    <t>410,85</t>
  </si>
  <si>
    <t>410,85*1,1655 'Přepočtené koeficientem množství</t>
  </si>
  <si>
    <t>81</t>
  </si>
  <si>
    <t>713141223</t>
  </si>
  <si>
    <t>Přikotvení tepelné izolace šrouby do betonu pro izolaci tl do 100 mm</t>
  </si>
  <si>
    <t>-231958165</t>
  </si>
  <si>
    <t>82</t>
  </si>
  <si>
    <t>713141243</t>
  </si>
  <si>
    <t>Přikotvení tepelné izolace šrouby do betonu pro izolaci tl přes 140 do 200 mm</t>
  </si>
  <si>
    <t>730835708</t>
  </si>
  <si>
    <t>83</t>
  </si>
  <si>
    <t>713141371</t>
  </si>
  <si>
    <t>Montáž spádové izolace na zhlaví atiky šířky do 1000 mm lepené za studena zplna</t>
  </si>
  <si>
    <t>938887943</t>
  </si>
  <si>
    <t>Horní plochy atiky se zábradlím a zvětšené truhlíky</t>
  </si>
  <si>
    <t>4,5+2,6</t>
  </si>
  <si>
    <t>84</t>
  </si>
  <si>
    <t>713141378</t>
  </si>
  <si>
    <t>Montáž spádové izolace na zhlaví atiky šířky do 1000 mm ukotvené šrouby</t>
  </si>
  <si>
    <t>-976994764</t>
  </si>
  <si>
    <t>85</t>
  </si>
  <si>
    <t>713141391</t>
  </si>
  <si>
    <t>Montáž izolace tepelné stěn výšky do 1000 mm na atiky a prostupy střechou lepené za studena zplna</t>
  </si>
  <si>
    <t>1150238090</t>
  </si>
  <si>
    <t>86</t>
  </si>
  <si>
    <t>28376379</t>
  </si>
  <si>
    <t>deska z polystyrénu XPS, hrana polodrážková a hladký povrch s vyšší odolností tl 50mm</t>
  </si>
  <si>
    <t>1510236566</t>
  </si>
  <si>
    <t>107,549019607843*2,04 'Přepočtené koeficientem množství</t>
  </si>
  <si>
    <t>87</t>
  </si>
  <si>
    <t>998713104</t>
  </si>
  <si>
    <t>Přesun hmot tonážní pro izolace tepelné v objektech v do 36 m</t>
  </si>
  <si>
    <t>1151563949</t>
  </si>
  <si>
    <t>88</t>
  </si>
  <si>
    <t>998713181</t>
  </si>
  <si>
    <t>Příplatek k přesunu hmot tonážní 713 prováděný bez použití mechanizace</t>
  </si>
  <si>
    <t>-1824991718</t>
  </si>
  <si>
    <t>89</t>
  </si>
  <si>
    <t>998713193</t>
  </si>
  <si>
    <t>Příplatek k přesunu hmot tonážní 713 za zvětšený přesun do 500 m</t>
  </si>
  <si>
    <t>569224058</t>
  </si>
  <si>
    <t>721</t>
  </si>
  <si>
    <t>Zdravotechnika - vnitřní kanalizace</t>
  </si>
  <si>
    <t>90</t>
  </si>
  <si>
    <t>721210822</t>
  </si>
  <si>
    <t>Demontáž vpustí střešních DN 100</t>
  </si>
  <si>
    <t>-81754242</t>
  </si>
  <si>
    <t>91</t>
  </si>
  <si>
    <t>721233113</t>
  </si>
  <si>
    <t>Střešní vtok polypropylen PP pro ploché střechy svislý odtok DN 125</t>
  </si>
  <si>
    <t>745928026</t>
  </si>
  <si>
    <t>92</t>
  </si>
  <si>
    <t>998721104</t>
  </si>
  <si>
    <t>Přesun hmot tonážní pro vnitřní kanalizace v objektech v do 36 m</t>
  </si>
  <si>
    <t>569357646</t>
  </si>
  <si>
    <t>93</t>
  </si>
  <si>
    <t>998721193</t>
  </si>
  <si>
    <t>Příplatek k přesunu hmot tonážní 721 za zvětšený přesun do 500 m</t>
  </si>
  <si>
    <t>1932948374</t>
  </si>
  <si>
    <t>762</t>
  </si>
  <si>
    <t>Konstrukce tesařské</t>
  </si>
  <si>
    <t>94</t>
  </si>
  <si>
    <t>762332131</t>
  </si>
  <si>
    <t>Montáž vázaných kcí krovů pravidelných z hraněného řeziva průřezové plochy do 120 cm2</t>
  </si>
  <si>
    <t>-1992443401</t>
  </si>
  <si>
    <t>Podpěrná k-ce pod bednění atiky se zábradlím a zvětšené truhlíky</t>
  </si>
  <si>
    <t>(1,5+3,781+2,032+4,03+2,041+4,009+5,543+1,636+3+1,5+3)*2*0,6</t>
  </si>
  <si>
    <t>4,5*2*0,6+2,6*2*0,6+1,5*10+1,3*6</t>
  </si>
  <si>
    <t>95</t>
  </si>
  <si>
    <t>60512125</t>
  </si>
  <si>
    <t>hranol stavební řezivo průřezu do 120cm2 do dl 6m</t>
  </si>
  <si>
    <t>1573729383</t>
  </si>
  <si>
    <t>0,08*0,08*69,806*1,1</t>
  </si>
  <si>
    <t>96</t>
  </si>
  <si>
    <t>762341047</t>
  </si>
  <si>
    <t>Bednění střech rovných z desek OSB tl 25 mm na pero a drážku šroubovaných na rošt</t>
  </si>
  <si>
    <t>-445582607</t>
  </si>
  <si>
    <t>Atika se zábradlím a zvětšené truhlíky - nosné bednění</t>
  </si>
  <si>
    <t>(1,5+3,781+2,032+4,03+2,041+4,009+5,543+1,636+3+1,5+3)*1,4</t>
  </si>
  <si>
    <t>97</t>
  </si>
  <si>
    <t>762361312</t>
  </si>
  <si>
    <t>Konstrukční a vyrovnávací vrstva pod klempířské prvky (atiky) z desek dřevoštěpkových tl. 22 mm</t>
  </si>
  <si>
    <t>1116145355</t>
  </si>
  <si>
    <t>Pod oplechování atiky se zábradlím a zvětšené truhlíky</t>
  </si>
  <si>
    <t>Atiky bez zábradlí</t>
  </si>
  <si>
    <t>(4,45+4,38+3,3+1,92+5+5+33,5+0,93+52*0,4*2,5+4,7+1,83)*0,4</t>
  </si>
  <si>
    <t>98</t>
  </si>
  <si>
    <t>762395000</t>
  </si>
  <si>
    <t>Spojovací prostředky krovů, bednění, laťování, nadstřešních konstrukcí</t>
  </si>
  <si>
    <t>-493331817</t>
  </si>
  <si>
    <t>0,491+101,835*0,022+55,031*0,025</t>
  </si>
  <si>
    <t>99</t>
  </si>
  <si>
    <t>762430832</t>
  </si>
  <si>
    <t>Demontáž obložení stěn z desek cementotřískových tl do 16 mm na pero a drážku šroubovaných</t>
  </si>
  <si>
    <t>-1857285630</t>
  </si>
  <si>
    <t>Sokl objektu na straně k terase</t>
  </si>
  <si>
    <t>(10-0,8*2)*0,5</t>
  </si>
  <si>
    <t>Sokl na prosklené stěně na terase</t>
  </si>
  <si>
    <t>20*0,42</t>
  </si>
  <si>
    <t>100</t>
  </si>
  <si>
    <t>762510819</t>
  </si>
  <si>
    <t>Demontáž kce podkladové z desek cementotřískových tl přes 20 mm na sraz lepených</t>
  </si>
  <si>
    <t>-921650555</t>
  </si>
  <si>
    <t>101</t>
  </si>
  <si>
    <t>762512225</t>
  </si>
  <si>
    <t xml:space="preserve">Montáž podlahové kce podkladové z desek dřevotřískových nebo cementotřískových lepených </t>
  </si>
  <si>
    <t>-1945400750</t>
  </si>
  <si>
    <t xml:space="preserve">Pod oplechování atiky nalepeno vodovzdor. lepidlem a natřeny řezné hrany desek  </t>
  </si>
  <si>
    <t>Vašší atika se zábradlím a zvětšené truhlíky</t>
  </si>
  <si>
    <t>Nízké atiky</t>
  </si>
  <si>
    <t>102</t>
  </si>
  <si>
    <t>998762104</t>
  </si>
  <si>
    <t>Přesun hmot tonážní pro kce tesařské v objektech v do 36 m</t>
  </si>
  <si>
    <t>-382711468</t>
  </si>
  <si>
    <t>103</t>
  </si>
  <si>
    <t>998762181</t>
  </si>
  <si>
    <t>Příplatek k přesunu hmot tonážní 762 prováděný bez použití mechanizace</t>
  </si>
  <si>
    <t>-723679680</t>
  </si>
  <si>
    <t>104</t>
  </si>
  <si>
    <t>998762194</t>
  </si>
  <si>
    <t>Příplatek k přesunu hmot tonážní 762 za zvětšený přesun do 1000 m</t>
  </si>
  <si>
    <t>1136050346</t>
  </si>
  <si>
    <t>764</t>
  </si>
  <si>
    <t>Konstrukce klempířské</t>
  </si>
  <si>
    <t>105</t>
  </si>
  <si>
    <t>764001801</t>
  </si>
  <si>
    <t>Demontáž podkladního plechu do suti</t>
  </si>
  <si>
    <t>1565229241</t>
  </si>
  <si>
    <t>Původní poplastované lišty rohové u atik</t>
  </si>
  <si>
    <t>Vysoké atiky</t>
  </si>
  <si>
    <t>106</t>
  </si>
  <si>
    <t>764002841</t>
  </si>
  <si>
    <t>Demontáž oplechování horních ploch zdí a nadezdívek do suti</t>
  </si>
  <si>
    <t>-1908756702</t>
  </si>
  <si>
    <t>Žlaby se zelení</t>
  </si>
  <si>
    <t>(3,781+2,032+4,03+2,041+4,009+5,543+1,636+3+1,5+3)</t>
  </si>
  <si>
    <t>2*1,5+2*1</t>
  </si>
  <si>
    <t>107</t>
  </si>
  <si>
    <t>764011441</t>
  </si>
  <si>
    <t>Podkladní plech z PZ plechu pro hřebeny, nároží, úžlabí nebo okapové hrany tl. 1,0 mm rš 150 mm</t>
  </si>
  <si>
    <t>1132112257</t>
  </si>
  <si>
    <t>Pod oplechování na horní ploše atik</t>
  </si>
  <si>
    <t>Horní plochy šachet VZT na střeše</t>
  </si>
  <si>
    <t>Prostup 2xVZT - branka na rohu u oblokových oken</t>
  </si>
  <si>
    <t>1*4</t>
  </si>
  <si>
    <t>Prostup 2xVZT - druhý odskok na východní straně terasy</t>
  </si>
  <si>
    <t>Prostup 2x VZT + 1x ZTI - severovýchodní strana</t>
  </si>
  <si>
    <t>1,2*4</t>
  </si>
  <si>
    <t>Prostup 1x VZT + 1x ZTI - severozápadní strana</t>
  </si>
  <si>
    <t>108</t>
  </si>
  <si>
    <t>764202105</t>
  </si>
  <si>
    <t>Montáž oplechování - krycí plech soklu na domku kna straně terasy</t>
  </si>
  <si>
    <t>-826969150</t>
  </si>
  <si>
    <t>Sokl domku</t>
  </si>
  <si>
    <t>(8,6+2,5+25+7)</t>
  </si>
  <si>
    <t>109</t>
  </si>
  <si>
    <t>19112004</t>
  </si>
  <si>
    <t>plech TiZn „modrošedý“ tabule tl 1,0mm</t>
  </si>
  <si>
    <t>1732182618</t>
  </si>
  <si>
    <t>43,1*0,55</t>
  </si>
  <si>
    <t>111</t>
  </si>
  <si>
    <t>764244406</t>
  </si>
  <si>
    <t>Oplechování horních ploch a nadezdívek bez rohů z TiZn předzvětralého plechu kotvené rš 500 mm</t>
  </si>
  <si>
    <t>-509599724</t>
  </si>
  <si>
    <t>Nízká atika</t>
  </si>
  <si>
    <t>110</t>
  </si>
  <si>
    <t>764245411</t>
  </si>
  <si>
    <t>Oplechování nadezdívek bez rohů z TiZn předzvětralého plechu celoplošně lepené rš přes 800 mm</t>
  </si>
  <si>
    <t>-433901253</t>
  </si>
  <si>
    <t>Atika se zábradlím a zvětšené truhlíky</t>
  </si>
  <si>
    <t>112</t>
  </si>
  <si>
    <t>764245446</t>
  </si>
  <si>
    <t>Příplatek za zvýšenou pracnost při oplechování rohů nadezdívek z TiZn předzvětralého plechu rš přes 400 mm</t>
  </si>
  <si>
    <t>1664936414</t>
  </si>
  <si>
    <t>113</t>
  </si>
  <si>
    <t>764344412</t>
  </si>
  <si>
    <t>Lemování prostupů střech s krytinou skládanou nebo plechovou bez lišty z TiZn předzvětralého plechu</t>
  </si>
  <si>
    <t>-1898108327</t>
  </si>
  <si>
    <t>1,2*1,2</t>
  </si>
  <si>
    <t>114</t>
  </si>
  <si>
    <t>764541302</t>
  </si>
  <si>
    <t>Žlab podokapní půlkruhový z TiZn lesklého plechu rš 200 mm</t>
  </si>
  <si>
    <t>-1088213745</t>
  </si>
  <si>
    <t>115</t>
  </si>
  <si>
    <t>764541323</t>
  </si>
  <si>
    <t>Roh nebo kout půlkruhového podokapního žlabu z TiZn lesklého plechu rš 250 mm</t>
  </si>
  <si>
    <t>343835463</t>
  </si>
  <si>
    <t>116</t>
  </si>
  <si>
    <t>764541341</t>
  </si>
  <si>
    <t>Kotlík oválný (trychtýřový) pro podokapní žlaby z TiZn lesklého plechu 200/60 mm</t>
  </si>
  <si>
    <t>1070694166</t>
  </si>
  <si>
    <t>117</t>
  </si>
  <si>
    <t>764548322</t>
  </si>
  <si>
    <t>Svody kruhové včetně objímek, kolen, odskoků z TiZn lesklého plechu průměru 80 mm</t>
  </si>
  <si>
    <t>1081362273</t>
  </si>
  <si>
    <t>118</t>
  </si>
  <si>
    <t>998764104</t>
  </si>
  <si>
    <t>Přesun hmot tonážní pro konstrukce klempířské v objektech v do 36 m</t>
  </si>
  <si>
    <t>-707977509</t>
  </si>
  <si>
    <t>119</t>
  </si>
  <si>
    <t>998764181</t>
  </si>
  <si>
    <t>Příplatek k přesunu hmot tonážní 764 prováděný bez použití mechanizace</t>
  </si>
  <si>
    <t>-1478528351</t>
  </si>
  <si>
    <t>120</t>
  </si>
  <si>
    <t>998764193</t>
  </si>
  <si>
    <t>Příplatek k přesunu hmot tonážní 764 za zvětšený přesun do 500 m</t>
  </si>
  <si>
    <t>323341181</t>
  </si>
  <si>
    <t>767</t>
  </si>
  <si>
    <t>Konstrukce zámečnické</t>
  </si>
  <si>
    <t>121</t>
  </si>
  <si>
    <t>767161831</t>
  </si>
  <si>
    <t>Demontáž zábradlí rovného rozebíratelného hmotnosti 1 m zábradlí do 20 kg k dalšímu použítí</t>
  </si>
  <si>
    <t>1359480815</t>
  </si>
  <si>
    <t>1,5+3,9+2,1+4,1+2,1+4,1+5,7+2,7+1,7+3,4+0,5</t>
  </si>
  <si>
    <t>122</t>
  </si>
  <si>
    <t>767163121</t>
  </si>
  <si>
    <t>Montáž přímého kovového zábradlí z dílců do betonu v rovině</t>
  </si>
  <si>
    <t>-248508329</t>
  </si>
  <si>
    <t>123</t>
  </si>
  <si>
    <t>55342280</t>
  </si>
  <si>
    <t xml:space="preserve">zábradlí  s bočním kotvením</t>
  </si>
  <si>
    <t>-647314842</t>
  </si>
  <si>
    <t>124</t>
  </si>
  <si>
    <t>998767104</t>
  </si>
  <si>
    <t>Přesun hmot tonážní pro zámečnické konstrukce v objektech v do 36 m</t>
  </si>
  <si>
    <t>-761509696</t>
  </si>
  <si>
    <t>125</t>
  </si>
  <si>
    <t>998767181</t>
  </si>
  <si>
    <t>Příplatek k přesunu hmot tonážní 767 prováděný bez použití mechanizace</t>
  </si>
  <si>
    <t>1782839170</t>
  </si>
  <si>
    <t>126</t>
  </si>
  <si>
    <t>998767193</t>
  </si>
  <si>
    <t>Příplatek k přesunu hmot tonážní 767 za zvětšený přesun do 500 m</t>
  </si>
  <si>
    <t>-402194670</t>
  </si>
  <si>
    <t>783</t>
  </si>
  <si>
    <t>Dokončovací práce - nátěry</t>
  </si>
  <si>
    <t>127</t>
  </si>
  <si>
    <t>783213021</t>
  </si>
  <si>
    <t>Napouštěcí dvojnásobný syntetický biodní nátěr tesařských prvků nezabudovaných do konstrukce</t>
  </si>
  <si>
    <t>1095440575</t>
  </si>
  <si>
    <t>69,804*0,4</t>
  </si>
  <si>
    <t>784</t>
  </si>
  <si>
    <t>Dokončovací práce - malby a tapety</t>
  </si>
  <si>
    <t>128</t>
  </si>
  <si>
    <t>784121001</t>
  </si>
  <si>
    <t>Oškrabání malby v mísnostech výšky do 3,80 m</t>
  </si>
  <si>
    <t>1229829585</t>
  </si>
  <si>
    <t>Po zatečení</t>
  </si>
  <si>
    <t>1500</t>
  </si>
  <si>
    <t>143</t>
  </si>
  <si>
    <t>784171121</t>
  </si>
  <si>
    <t>Zakrytí vnitřních ploch konstrukcí nebo prvků v místnostech v do 3,80 m</t>
  </si>
  <si>
    <t>1369031955</t>
  </si>
  <si>
    <t>144</t>
  </si>
  <si>
    <t>28323157</t>
  </si>
  <si>
    <t>fólie pro malířské potřeby zakrývací tl 14µ 4x5m</t>
  </si>
  <si>
    <t>-1076124415</t>
  </si>
  <si>
    <t>1000*1,05 'Přepočtené koeficientem množství</t>
  </si>
  <si>
    <t>129</t>
  </si>
  <si>
    <t>784181101</t>
  </si>
  <si>
    <t>Základní akrylátová jednonásobná bezbarvá penetrace podkladu v místnostech výšky do 3,80 m</t>
  </si>
  <si>
    <t>38454484</t>
  </si>
  <si>
    <t>130</t>
  </si>
  <si>
    <t>784211101</t>
  </si>
  <si>
    <t>Dvojnásobné bílé malby ze směsí za mokra výborně otěruvzdorných v místnostech výšky do 3,80 m</t>
  </si>
  <si>
    <t>1736518116</t>
  </si>
  <si>
    <t>131</t>
  </si>
  <si>
    <t>784211165</t>
  </si>
  <si>
    <t>Příplatek k cenám 2x maleb ze směsí za mokra otěruvzdorných za barevnou malbu v sytém odstínu</t>
  </si>
  <si>
    <t>-1582407224</t>
  </si>
  <si>
    <t>787</t>
  </si>
  <si>
    <t>Dokončovací práce - zasklívání</t>
  </si>
  <si>
    <t>132</t>
  </si>
  <si>
    <t>787317138</t>
  </si>
  <si>
    <t>Zasklívání střech PC profilem plným s UV ochranou s krycí lištou tl 12 mm</t>
  </si>
  <si>
    <t>426422349</t>
  </si>
  <si>
    <t>133</t>
  </si>
  <si>
    <t>998787104</t>
  </si>
  <si>
    <t>Přesun hmot tonážní pro zasklívání v objektech v přes 24 do 36 m</t>
  </si>
  <si>
    <t>611726076</t>
  </si>
  <si>
    <t>134</t>
  </si>
  <si>
    <t>998787181</t>
  </si>
  <si>
    <t>Příplatek k přesunu hmot tonážní 787 prováděný bez použití mechanizace</t>
  </si>
  <si>
    <t>-617441660</t>
  </si>
  <si>
    <t>135</t>
  </si>
  <si>
    <t>998787193</t>
  </si>
  <si>
    <t>Příplatek k přesunu hmot tonážní 787 za zvětšený přesun do 500 m</t>
  </si>
  <si>
    <t>-992746307</t>
  </si>
  <si>
    <t>VRN</t>
  </si>
  <si>
    <t>Vedlejší rozpočtové náklady</t>
  </si>
  <si>
    <t>VRN1</t>
  </si>
  <si>
    <t>Průzkumné, geodetické a projektové práce</t>
  </si>
  <si>
    <t>136</t>
  </si>
  <si>
    <t>012002000</t>
  </si>
  <si>
    <t>Geodetické práce</t>
  </si>
  <si>
    <t>Kč</t>
  </si>
  <si>
    <t>1024</t>
  </si>
  <si>
    <t>-556223727</t>
  </si>
  <si>
    <t>137</t>
  </si>
  <si>
    <t>013254000</t>
  </si>
  <si>
    <t>Dokumentace skutečného provedení stavby</t>
  </si>
  <si>
    <t>-1587073036</t>
  </si>
  <si>
    <t>147</t>
  </si>
  <si>
    <t>013274000</t>
  </si>
  <si>
    <t>Pasportizace objektu před započetím prací</t>
  </si>
  <si>
    <t>ks</t>
  </si>
  <si>
    <t>2111716447</t>
  </si>
  <si>
    <t>148</t>
  </si>
  <si>
    <t>013284000</t>
  </si>
  <si>
    <t>Pasportizace objektu po provedení prací</t>
  </si>
  <si>
    <t>-1626701960</t>
  </si>
  <si>
    <t>VRN3</t>
  </si>
  <si>
    <t>Zařízení staveniště</t>
  </si>
  <si>
    <t>138</t>
  </si>
  <si>
    <t>030001000</t>
  </si>
  <si>
    <t>den</t>
  </si>
  <si>
    <t>-591071169</t>
  </si>
  <si>
    <t>149</t>
  </si>
  <si>
    <t>034203000</t>
  </si>
  <si>
    <t>Opatření na ochranu pozemků sousedních se staveništěm</t>
  </si>
  <si>
    <t>-1401964738</t>
  </si>
  <si>
    <t>VRN4</t>
  </si>
  <si>
    <t>Inženýrská činnost</t>
  </si>
  <si>
    <t>139</t>
  </si>
  <si>
    <t>043144000</t>
  </si>
  <si>
    <t>Zkoušky těsnosti</t>
  </si>
  <si>
    <t>Ks</t>
  </si>
  <si>
    <t>1827771249</t>
  </si>
  <si>
    <t>140</t>
  </si>
  <si>
    <t>045002000</t>
  </si>
  <si>
    <t>Kompletační a koordinační činnost</t>
  </si>
  <si>
    <t>1055576470</t>
  </si>
  <si>
    <t>VRN6</t>
  </si>
  <si>
    <t>Územní vlivy</t>
  </si>
  <si>
    <t>141</t>
  </si>
  <si>
    <t>062103000</t>
  </si>
  <si>
    <t>Překládání nákladu</t>
  </si>
  <si>
    <t>1946109235</t>
  </si>
  <si>
    <t>VRN7</t>
  </si>
  <si>
    <t>Provozní vlivy</t>
  </si>
  <si>
    <t>142</t>
  </si>
  <si>
    <t>070001000</t>
  </si>
  <si>
    <t>1267144645</t>
  </si>
  <si>
    <t>2 - Výměna vchodových dveří</t>
  </si>
  <si>
    <t xml:space="preserve">    5 - Komunikace pozemní</t>
  </si>
  <si>
    <t xml:space="preserve">    741 - Elektroinstalace - silnoproud</t>
  </si>
  <si>
    <t xml:space="preserve">    742 - Elektroinstalace - slaboproud</t>
  </si>
  <si>
    <t xml:space="preserve">    761 - Konstrukce prosvětlovací</t>
  </si>
  <si>
    <t xml:space="preserve">    766 - Konstrukce truhlářské</t>
  </si>
  <si>
    <t xml:space="preserve">    776 - Podlahy povlakové</t>
  </si>
  <si>
    <t>113106023</t>
  </si>
  <si>
    <t>Rozebrání dlažeb při překopech komunikací pro pěší ze zámkové dlažby ručně</t>
  </si>
  <si>
    <t>122111101</t>
  </si>
  <si>
    <t>Odkopávky a prokopávky v hornině třídy těžitelnosti I, skupiny 1 a 2 ručně</t>
  </si>
  <si>
    <t>8,0*0,100</t>
  </si>
  <si>
    <t>Komunikace pozemní</t>
  </si>
  <si>
    <t>566401111</t>
  </si>
  <si>
    <t>Úprava krytu z kameniva drceného pro nový kryt s doplněním kameniva drceného přes 0,06 do 0,08 m3/m2</t>
  </si>
  <si>
    <t>596211110</t>
  </si>
  <si>
    <t>Kladení zámkové dlažby komunikací pro pěší ručně tl 60 mm skupiny A pl do 50 m2</t>
  </si>
  <si>
    <t>612315121</t>
  </si>
  <si>
    <t>Vápenná štuková omítka rýh ve stěnách š do 150 mm</t>
  </si>
  <si>
    <t>1077877540</t>
  </si>
  <si>
    <t>20*0,15</t>
  </si>
  <si>
    <t>622325209</t>
  </si>
  <si>
    <t>Oprava vnější vápenocementové štukové omítky složitosti 1 stěn v rozsahu přes 80 do 100 %</t>
  </si>
  <si>
    <t>kolem vchodových dveří</t>
  </si>
  <si>
    <t>(2,70+2,30+2,70)*0,500</t>
  </si>
  <si>
    <t>949101111</t>
  </si>
  <si>
    <t>Lešení pomocné pro objekty pozemních staveb s lešeňovou podlahou v do 1,9 m zatížení do 150 kg/m2</t>
  </si>
  <si>
    <t>1716928423</t>
  </si>
  <si>
    <t>716642221</t>
  </si>
  <si>
    <t>2141076900</t>
  </si>
  <si>
    <t>Denní úklid společných prostor</t>
  </si>
  <si>
    <t>100*20</t>
  </si>
  <si>
    <t>968062456</t>
  </si>
  <si>
    <t>Vybourání dřevěných dveřních zárubní pl přes 2 m2</t>
  </si>
  <si>
    <t>vchodové</t>
  </si>
  <si>
    <t>2,23*2,67</t>
  </si>
  <si>
    <t>977132111</t>
  </si>
  <si>
    <t>Vyvrtání otvorů pro elektroinstalační krabice ve stěnách z cihel hloubky do 60 mm</t>
  </si>
  <si>
    <t>2145490262</t>
  </si>
  <si>
    <t>Krabice elektro</t>
  </si>
  <si>
    <t>977332121</t>
  </si>
  <si>
    <t>Frézování drážek ve stěnách z cihel včetně omítky do 30x30 mm</t>
  </si>
  <si>
    <t>1144655719</t>
  </si>
  <si>
    <t>3,257*19 'Přepočtené koeficientem množství</t>
  </si>
  <si>
    <t>997013631</t>
  </si>
  <si>
    <t>Poplatek za uložení na skládce (skládkovné) stavebního odpadu směsného kód odpadu 17 09 04</t>
  </si>
  <si>
    <t>997013811</t>
  </si>
  <si>
    <t>Poplatek za uložení na skládce (skládkovné) stavebního odpadu dřevěného kód odpadu 17 02 01</t>
  </si>
  <si>
    <t>998011001</t>
  </si>
  <si>
    <t>Přesun hmot pro budovy zděné v do 6 m</t>
  </si>
  <si>
    <t>741</t>
  </si>
  <si>
    <t>Elektroinstalace - silnoproud</t>
  </si>
  <si>
    <t>741112061</t>
  </si>
  <si>
    <t>Montáž krabice přístrojová zapuštěná plastová kruhová</t>
  </si>
  <si>
    <t>-1501020073</t>
  </si>
  <si>
    <t>34571451</t>
  </si>
  <si>
    <t>krabice pod omítku PVC přístrojová kruhová D 70mm hluboká</t>
  </si>
  <si>
    <t>-1664357102</t>
  </si>
  <si>
    <t>741122016</t>
  </si>
  <si>
    <t>Montáž kabel Cu bez ukončení uložený pod omítku plný kulatý 3x2,5 až 6 mm2 (např. CYKY)</t>
  </si>
  <si>
    <t>-1489474518</t>
  </si>
  <si>
    <t>34111532</t>
  </si>
  <si>
    <t>kabel silový oheň retardující bezhalogenový s funkčností při požáru 180min a P60-R reakce na oheň B2cas1d1a1 jádro Cu 0,6/1kV (1-CSKH-V) 3x2,5mm2</t>
  </si>
  <si>
    <t>-1275693773</t>
  </si>
  <si>
    <t>7413102R</t>
  </si>
  <si>
    <t>D+M kompletního el. automatického otvírače vchodových dveří s nůžkovým tlačným ramínkem, dveře hmotnosti 120kg a šířky 120cm, pracovní teplota minus 15 až plus 50 stupňů celsia, šířka otevření 110 stupňů</t>
  </si>
  <si>
    <t>741810001</t>
  </si>
  <si>
    <t>Celková prohlídka elektrického rozvodu a zařízení do 100 000,- Kč</t>
  </si>
  <si>
    <t>-345015036</t>
  </si>
  <si>
    <t>998741201</t>
  </si>
  <si>
    <t>Přesun hmot procentní pro silnoproud v objektech v do 6 m</t>
  </si>
  <si>
    <t>1137499942</t>
  </si>
  <si>
    <t>742</t>
  </si>
  <si>
    <t>Elektroinstalace - slaboproud</t>
  </si>
  <si>
    <t>742240001</t>
  </si>
  <si>
    <t>Montáž čtečky karet k elektronické kontrole vstupu</t>
  </si>
  <si>
    <t>-835224559</t>
  </si>
  <si>
    <t>40467052</t>
  </si>
  <si>
    <t>čtečka bezkontaktní antivandal</t>
  </si>
  <si>
    <t>-1957801759</t>
  </si>
  <si>
    <t>742-1</t>
  </si>
  <si>
    <t>Náhradní bezkontaktní čip RFID, základní odolnost proti poškozeníí, provozní teplota minus 40 až plus 85 stupňů celsia</t>
  </si>
  <si>
    <t>1131599342</t>
  </si>
  <si>
    <t>742320012</t>
  </si>
  <si>
    <t>Montáž elektromechanického zámku včetně trasy dveřmi a přechodové krabice</t>
  </si>
  <si>
    <t>1682975303</t>
  </si>
  <si>
    <t>ADI.0035003.URS</t>
  </si>
  <si>
    <t>Elektromechanický levý zámek,backset 35mm,hloubka zámku 51,rozteč 92mm</t>
  </si>
  <si>
    <t>-1727430659</t>
  </si>
  <si>
    <t>ADI.0035061.URS</t>
  </si>
  <si>
    <t>6m propojovací kabel s konektorem pro el.zámky</t>
  </si>
  <si>
    <t>1995095473</t>
  </si>
  <si>
    <t>998742201</t>
  </si>
  <si>
    <t>Přesun hmot procentní pro slaboproud v objektech v do 6 m</t>
  </si>
  <si>
    <t>-175499699</t>
  </si>
  <si>
    <t>761</t>
  </si>
  <si>
    <t>Konstrukce prosvětlovací</t>
  </si>
  <si>
    <t>7616619R</t>
  </si>
  <si>
    <t xml:space="preserve">Seříznutí sklepních světlíků o 50 mm  (anglických dvorků) plastový</t>
  </si>
  <si>
    <t>766</t>
  </si>
  <si>
    <t>Konstrukce truhlářské</t>
  </si>
  <si>
    <t>766622862</t>
  </si>
  <si>
    <t>Vyvěšení křídel dřevěných nebo plastových okenních přes 1,5 m2</t>
  </si>
  <si>
    <t>766660441</t>
  </si>
  <si>
    <t>Montáž vchodových dveří jednokřídlových s díly a nadsvětlíkem do zdiva</t>
  </si>
  <si>
    <t>61173209</t>
  </si>
  <si>
    <t>dveře jednokřídlé dřevěné prosklené s bočním pevným zasklením, max rozměru otvoru 6,0m2 bezpečnostní třídy RC2 - viz. Foto původních</t>
  </si>
  <si>
    <t>1,726*3,45 "Přepočtené koeficientem množství</t>
  </si>
  <si>
    <t>766660734</t>
  </si>
  <si>
    <t>Montáž dveřního bezpečnostního kování - panikového</t>
  </si>
  <si>
    <t>54914135</t>
  </si>
  <si>
    <t>kování panikové klika/madlo</t>
  </si>
  <si>
    <t>766699761</t>
  </si>
  <si>
    <t>Montáž překrytí stěnových spár lištou plochou</t>
  </si>
  <si>
    <t>kolem vchodových dveří vnější a vnitřní</t>
  </si>
  <si>
    <t>(2,70+2,30+2,70)*2</t>
  </si>
  <si>
    <t>19416007</t>
  </si>
  <si>
    <t>lišta ukončovací z eloxovaného hliníku 8mm - vnější</t>
  </si>
  <si>
    <t>7,7*1,05 "Přepočtené koeficientem množství</t>
  </si>
  <si>
    <t>59040085</t>
  </si>
  <si>
    <t>lišta dřevěná kolem dveří - vnitřní</t>
  </si>
  <si>
    <t>998766201</t>
  </si>
  <si>
    <t>Přesun hmot procentní pro kce truhlářské v objektech v do 6 m</t>
  </si>
  <si>
    <t>767591011</t>
  </si>
  <si>
    <t>Montáž podlah nebo podest z kompozitních pochůzných skládaných roštů o hm do 15 kg/m2</t>
  </si>
  <si>
    <t>rošt nad ang. dvorkem</t>
  </si>
  <si>
    <t>1,50*0,70</t>
  </si>
  <si>
    <t>63126011</t>
  </si>
  <si>
    <t>rošt kompozitní pochůzný zinkovaný 15x23/25mm A15</t>
  </si>
  <si>
    <t>1,05*1,5 "Přepočtené koeficientem množství</t>
  </si>
  <si>
    <t>767591801</t>
  </si>
  <si>
    <t>Demontáž podlah nebo podest z kompozitních pochůzných roštů</t>
  </si>
  <si>
    <t>767995111</t>
  </si>
  <si>
    <t>Montáž atypických zámečnických konstrukcí hm do 5 kg</t>
  </si>
  <si>
    <t>kg</t>
  </si>
  <si>
    <t>rám pro rošt nad ang.dvorkem + příprava přišroubování roštu</t>
  </si>
  <si>
    <t>(0,70+1,50+0,70)*1,40</t>
  </si>
  <si>
    <t>13011063</t>
  </si>
  <si>
    <t>úhelník ocelový rovnostranný jakost S235JR (11 375) pro rám roštu</t>
  </si>
  <si>
    <t>998767201</t>
  </si>
  <si>
    <t>Přesun hmot procentní pro zámečnické konstrukce v objektech v do 6 m</t>
  </si>
  <si>
    <t>776</t>
  </si>
  <si>
    <t>Podlahy povlakové</t>
  </si>
  <si>
    <t>776141124</t>
  </si>
  <si>
    <t>Stěrka podlahová nivelační pro vyrovnání podkladu povlakových podlah pevnosti 30 MPa</t>
  </si>
  <si>
    <t>kompl.</t>
  </si>
  <si>
    <t>zapravení prohlubě po rohoži vnitřní</t>
  </si>
  <si>
    <t>7762019R</t>
  </si>
  <si>
    <t>Oprava podlah výměnou podlahového povlaku pl do 3 m2, včetně materiálu</t>
  </si>
  <si>
    <t>vnitřní strana před dveřmi</t>
  </si>
  <si>
    <t>5,0*1,0</t>
  </si>
  <si>
    <t>998776201</t>
  </si>
  <si>
    <t>Přesun hmot procentní pro podlahy povlakové v objektech v do 6 m</t>
  </si>
  <si>
    <t>783301313</t>
  </si>
  <si>
    <t>Odmaštění zámečnických konstrukcí ředidlovým odmašťovačem</t>
  </si>
  <si>
    <t>783314101</t>
  </si>
  <si>
    <t>Základní jednonásobný syntetický nátěr zámečnických konstrukcí</t>
  </si>
  <si>
    <t>783317101</t>
  </si>
  <si>
    <t>Krycí jednonásobný syntetický standardní nátěr zámečnických konstrukcí</t>
  </si>
  <si>
    <t>784111001</t>
  </si>
  <si>
    <t>Oprášení (ometení ) podkladu v místnostech v do 3,80 m</t>
  </si>
  <si>
    <t>-1269474145</t>
  </si>
  <si>
    <t>784111011</t>
  </si>
  <si>
    <t>Obroušení podkladu omítnutého v místnostech v do 3,80 m</t>
  </si>
  <si>
    <t>-723631830</t>
  </si>
  <si>
    <t>Oškrabání malby v mísnostech v do 3,80 m</t>
  </si>
  <si>
    <t>201106538</t>
  </si>
  <si>
    <t>784121011</t>
  </si>
  <si>
    <t>Rozmývání podkladu po oškrabání malby v místnostech v do 3,80 m</t>
  </si>
  <si>
    <t>-2125793617</t>
  </si>
  <si>
    <t>784181111</t>
  </si>
  <si>
    <t>Základní silikátová jednonásobná bezbarvá penetrace podkladu v místnostech v do 3,80 m</t>
  </si>
  <si>
    <t>1853270839</t>
  </si>
  <si>
    <t>784211001</t>
  </si>
  <si>
    <t>Jednonásobné bílé malby ze směsí za mokra výborně oděruvzdorných v místnostech v do 3,80 m</t>
  </si>
  <si>
    <t>-358732373</t>
  </si>
  <si>
    <t>1725716274</t>
  </si>
  <si>
    <t>-1503508239</t>
  </si>
  <si>
    <t>1144402744</t>
  </si>
  <si>
    <t>1921157951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</si>
</sst>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DPS Šlejnická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Oprava střechy'!J30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'1 - Oprava střechy'!P140</f>
        <v>0</v>
      </c>
      <c r="AV95" s="128">
        <f>'1 - Oprava střechy'!J33</f>
        <v>0</v>
      </c>
      <c r="AW95" s="128">
        <f>'1 - Oprava střechy'!J34</f>
        <v>0</v>
      </c>
      <c r="AX95" s="128">
        <f>'1 - Oprava střechy'!J35</f>
        <v>0</v>
      </c>
      <c r="AY95" s="128">
        <f>'1 - Oprava střechy'!J36</f>
        <v>0</v>
      </c>
      <c r="AZ95" s="128">
        <f>'1 - Oprava střechy'!F33</f>
        <v>0</v>
      </c>
      <c r="BA95" s="128">
        <f>'1 - Oprava střechy'!F34</f>
        <v>0</v>
      </c>
      <c r="BB95" s="128">
        <f>'1 - Oprava střechy'!F35</f>
        <v>0</v>
      </c>
      <c r="BC95" s="128">
        <f>'1 - Oprava střechy'!F36</f>
        <v>0</v>
      </c>
      <c r="BD95" s="130">
        <f>'1 - Oprava střechy'!F37</f>
        <v>0</v>
      </c>
      <c r="BE95" s="7"/>
      <c r="BT95" s="131" t="s">
        <v>78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77</v>
      </c>
      <c r="B96" s="120"/>
      <c r="C96" s="121"/>
      <c r="D96" s="122" t="s">
        <v>82</v>
      </c>
      <c r="E96" s="122"/>
      <c r="F96" s="122"/>
      <c r="G96" s="122"/>
      <c r="H96" s="122"/>
      <c r="I96" s="123"/>
      <c r="J96" s="122" t="s">
        <v>83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Výměna vchodových dveří'!J30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'2 - Výměna vchodových dveří'!P137</f>
        <v>0</v>
      </c>
      <c r="AV96" s="133">
        <f>'2 - Výměna vchodových dveří'!J33</f>
        <v>0</v>
      </c>
      <c r="AW96" s="133">
        <f>'2 - Výměna vchodových dveří'!J34</f>
        <v>0</v>
      </c>
      <c r="AX96" s="133">
        <f>'2 - Výměna vchodových dveří'!J35</f>
        <v>0</v>
      </c>
      <c r="AY96" s="133">
        <f>'2 - Výměna vchodových dveří'!J36</f>
        <v>0</v>
      </c>
      <c r="AZ96" s="133">
        <f>'2 - Výměna vchodových dveří'!F33</f>
        <v>0</v>
      </c>
      <c r="BA96" s="133">
        <f>'2 - Výměna vchodových dveří'!F34</f>
        <v>0</v>
      </c>
      <c r="BB96" s="133">
        <f>'2 - Výměna vchodových dveří'!F35</f>
        <v>0</v>
      </c>
      <c r="BC96" s="133">
        <f>'2 - Výměna vchodových dveří'!F36</f>
        <v>0</v>
      </c>
      <c r="BD96" s="135">
        <f>'2 - Výměna vchodových dveří'!F37</f>
        <v>0</v>
      </c>
      <c r="BE96" s="7"/>
      <c r="BT96" s="131" t="s">
        <v>78</v>
      </c>
      <c r="BV96" s="131" t="s">
        <v>75</v>
      </c>
      <c r="BW96" s="131" t="s">
        <v>84</v>
      </c>
      <c r="BX96" s="131" t="s">
        <v>5</v>
      </c>
      <c r="CL96" s="131" t="s">
        <v>1</v>
      </c>
      <c r="CM96" s="131" t="s">
        <v>82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37vQX7roNBWXGtttWytHcS6Z5IlnNlS7bzuYjyLeblWIQOMiSGppbp7JnM8kv+tGnXQjPBfNWqbStPeFDio2HA==" hashValue="+EkDKHlMpmDNN1Nl7gt2cJmEd/JcwQ/JlGoLZjWGUxnL3hJfsrzZcNAP39b2YR36YYupfR16lie8KFzGKY/Jo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Oprava střechy'!C2" display="/"/>
    <hyperlink ref="A96" location="'2 - Výměna vchodových dveř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DPS Šlejnická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ROUND(J140,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ROUND((SUM(BE140:BE633)),  2)</f>
        <v>0</v>
      </c>
      <c r="G33" s="38"/>
      <c r="H33" s="38"/>
      <c r="I33" s="155">
        <v>0.20999999999999999</v>
      </c>
      <c r="J33" s="154">
        <f>ROUND(((SUM(BE140:BE633))*I33),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ROUND((SUM(BF140:BF633)),  2)</f>
        <v>0</v>
      </c>
      <c r="G34" s="38"/>
      <c r="H34" s="38"/>
      <c r="I34" s="155">
        <v>0.14999999999999999</v>
      </c>
      <c r="J34" s="154">
        <f>ROUND(((SUM(BF140:BF633))*I34),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ROUND((SUM(BG140:BG633)),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ROUND((SUM(BH140:BH633)),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ROUND((SUM(BI140:BI633)),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DPS Šlejnická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Oprava střechy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89</v>
      </c>
      <c r="D94" s="176"/>
      <c r="E94" s="176"/>
      <c r="F94" s="176"/>
      <c r="G94" s="176"/>
      <c r="H94" s="176"/>
      <c r="I94" s="176"/>
      <c r="J94" s="177" t="s">
        <v>90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91</v>
      </c>
      <c r="D96" s="40"/>
      <c r="E96" s="40"/>
      <c r="F96" s="40"/>
      <c r="G96" s="40"/>
      <c r="H96" s="40"/>
      <c r="I96" s="40"/>
      <c r="J96" s="110">
        <f>J140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9"/>
      <c r="C97" s="180"/>
      <c r="D97" s="181" t="s">
        <v>93</v>
      </c>
      <c r="E97" s="182"/>
      <c r="F97" s="182"/>
      <c r="G97" s="182"/>
      <c r="H97" s="182"/>
      <c r="I97" s="182"/>
      <c r="J97" s="183">
        <f>J141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94</v>
      </c>
      <c r="E98" s="188"/>
      <c r="F98" s="188"/>
      <c r="G98" s="188"/>
      <c r="H98" s="188"/>
      <c r="I98" s="188"/>
      <c r="J98" s="189">
        <f>J142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95</v>
      </c>
      <c r="E99" s="188"/>
      <c r="F99" s="188"/>
      <c r="G99" s="188"/>
      <c r="H99" s="188"/>
      <c r="I99" s="188"/>
      <c r="J99" s="189">
        <f>J161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5"/>
      <c r="C100" s="186"/>
      <c r="D100" s="187" t="s">
        <v>96</v>
      </c>
      <c r="E100" s="188"/>
      <c r="F100" s="188"/>
      <c r="G100" s="188"/>
      <c r="H100" s="188"/>
      <c r="I100" s="188"/>
      <c r="J100" s="189">
        <f>J175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97</v>
      </c>
      <c r="E101" s="188"/>
      <c r="F101" s="188"/>
      <c r="G101" s="188"/>
      <c r="H101" s="188"/>
      <c r="I101" s="188"/>
      <c r="J101" s="189">
        <f>J181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98</v>
      </c>
      <c r="E102" s="188"/>
      <c r="F102" s="188"/>
      <c r="G102" s="188"/>
      <c r="H102" s="188"/>
      <c r="I102" s="188"/>
      <c r="J102" s="189">
        <f>J236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99</v>
      </c>
      <c r="E103" s="188"/>
      <c r="F103" s="188"/>
      <c r="G103" s="188"/>
      <c r="H103" s="188"/>
      <c r="I103" s="188"/>
      <c r="J103" s="189">
        <f>J243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100</v>
      </c>
      <c r="E104" s="182"/>
      <c r="F104" s="182"/>
      <c r="G104" s="182"/>
      <c r="H104" s="182"/>
      <c r="I104" s="182"/>
      <c r="J104" s="183">
        <f>J246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101</v>
      </c>
      <c r="E105" s="188"/>
      <c r="F105" s="188"/>
      <c r="G105" s="188"/>
      <c r="H105" s="188"/>
      <c r="I105" s="188"/>
      <c r="J105" s="189">
        <f>J247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102</v>
      </c>
      <c r="E106" s="188"/>
      <c r="F106" s="188"/>
      <c r="G106" s="188"/>
      <c r="H106" s="188"/>
      <c r="I106" s="188"/>
      <c r="J106" s="189">
        <f>J261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103</v>
      </c>
      <c r="E107" s="188"/>
      <c r="F107" s="188"/>
      <c r="G107" s="188"/>
      <c r="H107" s="188"/>
      <c r="I107" s="188"/>
      <c r="J107" s="189">
        <f>J410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104</v>
      </c>
      <c r="E108" s="188"/>
      <c r="F108" s="188"/>
      <c r="G108" s="188"/>
      <c r="H108" s="188"/>
      <c r="I108" s="188"/>
      <c r="J108" s="189">
        <f>J465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105</v>
      </c>
      <c r="E109" s="188"/>
      <c r="F109" s="188"/>
      <c r="G109" s="188"/>
      <c r="H109" s="188"/>
      <c r="I109" s="188"/>
      <c r="J109" s="189">
        <f>J472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106</v>
      </c>
      <c r="E110" s="188"/>
      <c r="F110" s="188"/>
      <c r="G110" s="188"/>
      <c r="H110" s="188"/>
      <c r="I110" s="188"/>
      <c r="J110" s="189">
        <f>J517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107</v>
      </c>
      <c r="E111" s="188"/>
      <c r="F111" s="188"/>
      <c r="G111" s="188"/>
      <c r="H111" s="188"/>
      <c r="I111" s="188"/>
      <c r="J111" s="189">
        <f>J587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108</v>
      </c>
      <c r="E112" s="188"/>
      <c r="F112" s="188"/>
      <c r="G112" s="188"/>
      <c r="H112" s="188"/>
      <c r="I112" s="188"/>
      <c r="J112" s="189">
        <f>J597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109</v>
      </c>
      <c r="E113" s="188"/>
      <c r="F113" s="188"/>
      <c r="G113" s="188"/>
      <c r="H113" s="188"/>
      <c r="I113" s="188"/>
      <c r="J113" s="189">
        <f>J600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110</v>
      </c>
      <c r="E114" s="188"/>
      <c r="F114" s="188"/>
      <c r="G114" s="188"/>
      <c r="H114" s="188"/>
      <c r="I114" s="188"/>
      <c r="J114" s="189">
        <f>J610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9"/>
      <c r="C115" s="180"/>
      <c r="D115" s="181" t="s">
        <v>111</v>
      </c>
      <c r="E115" s="182"/>
      <c r="F115" s="182"/>
      <c r="G115" s="182"/>
      <c r="H115" s="182"/>
      <c r="I115" s="182"/>
      <c r="J115" s="183">
        <f>J617</f>
        <v>0</v>
      </c>
      <c r="K115" s="180"/>
      <c r="L115" s="18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5"/>
      <c r="C116" s="186"/>
      <c r="D116" s="187" t="s">
        <v>112</v>
      </c>
      <c r="E116" s="188"/>
      <c r="F116" s="188"/>
      <c r="G116" s="188"/>
      <c r="H116" s="188"/>
      <c r="I116" s="188"/>
      <c r="J116" s="189">
        <f>J618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113</v>
      </c>
      <c r="E117" s="188"/>
      <c r="F117" s="188"/>
      <c r="G117" s="188"/>
      <c r="H117" s="188"/>
      <c r="I117" s="188"/>
      <c r="J117" s="189">
        <f>J624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114</v>
      </c>
      <c r="E118" s="188"/>
      <c r="F118" s="188"/>
      <c r="G118" s="188"/>
      <c r="H118" s="188"/>
      <c r="I118" s="188"/>
      <c r="J118" s="189">
        <f>J627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115</v>
      </c>
      <c r="E119" s="188"/>
      <c r="F119" s="188"/>
      <c r="G119" s="188"/>
      <c r="H119" s="188"/>
      <c r="I119" s="188"/>
      <c r="J119" s="189">
        <f>J630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116</v>
      </c>
      <c r="E120" s="188"/>
      <c r="F120" s="188"/>
      <c r="G120" s="188"/>
      <c r="H120" s="188"/>
      <c r="I120" s="188"/>
      <c r="J120" s="189">
        <f>J632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6" s="2" customFormat="1" ht="6.96" customHeight="1">
      <c r="A126" s="38"/>
      <c r="B126" s="68"/>
      <c r="C126" s="69"/>
      <c r="D126" s="69"/>
      <c r="E126" s="69"/>
      <c r="F126" s="69"/>
      <c r="G126" s="69"/>
      <c r="H126" s="69"/>
      <c r="I126" s="69"/>
      <c r="J126" s="69"/>
      <c r="K126" s="69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117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174" t="str">
        <f>E7</f>
        <v>DPS Šlejnická</v>
      </c>
      <c r="F130" s="32"/>
      <c r="G130" s="32"/>
      <c r="H130" s="32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86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76" t="str">
        <f>E9</f>
        <v>1 - Oprava střechy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F12</f>
        <v xml:space="preserve"> </v>
      </c>
      <c r="G134" s="40"/>
      <c r="H134" s="40"/>
      <c r="I134" s="32" t="s">
        <v>22</v>
      </c>
      <c r="J134" s="79" t="str">
        <f>IF(J12="","",J12)</f>
        <v>4. 5. 2023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24</v>
      </c>
      <c r="D136" s="40"/>
      <c r="E136" s="40"/>
      <c r="F136" s="27" t="str">
        <f>E15</f>
        <v xml:space="preserve"> </v>
      </c>
      <c r="G136" s="40"/>
      <c r="H136" s="40"/>
      <c r="I136" s="32" t="s">
        <v>29</v>
      </c>
      <c r="J136" s="36" t="str">
        <f>E21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27</v>
      </c>
      <c r="D137" s="40"/>
      <c r="E137" s="40"/>
      <c r="F137" s="27" t="str">
        <f>IF(E18="","",E18)</f>
        <v>Vyplň údaj</v>
      </c>
      <c r="G137" s="40"/>
      <c r="H137" s="40"/>
      <c r="I137" s="32" t="s">
        <v>31</v>
      </c>
      <c r="J137" s="36" t="str">
        <f>E24</f>
        <v xml:space="preserve">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91"/>
      <c r="B139" s="192"/>
      <c r="C139" s="193" t="s">
        <v>118</v>
      </c>
      <c r="D139" s="194" t="s">
        <v>58</v>
      </c>
      <c r="E139" s="194" t="s">
        <v>54</v>
      </c>
      <c r="F139" s="194" t="s">
        <v>55</v>
      </c>
      <c r="G139" s="194" t="s">
        <v>119</v>
      </c>
      <c r="H139" s="194" t="s">
        <v>120</v>
      </c>
      <c r="I139" s="194" t="s">
        <v>121</v>
      </c>
      <c r="J139" s="195" t="s">
        <v>90</v>
      </c>
      <c r="K139" s="196" t="s">
        <v>122</v>
      </c>
      <c r="L139" s="197"/>
      <c r="M139" s="100" t="s">
        <v>1</v>
      </c>
      <c r="N139" s="101" t="s">
        <v>37</v>
      </c>
      <c r="O139" s="101" t="s">
        <v>123</v>
      </c>
      <c r="P139" s="101" t="s">
        <v>124</v>
      </c>
      <c r="Q139" s="101" t="s">
        <v>125</v>
      </c>
      <c r="R139" s="101" t="s">
        <v>126</v>
      </c>
      <c r="S139" s="101" t="s">
        <v>127</v>
      </c>
      <c r="T139" s="102" t="s">
        <v>128</v>
      </c>
      <c r="U139" s="191"/>
      <c r="V139" s="191"/>
      <c r="W139" s="191"/>
      <c r="X139" s="191"/>
      <c r="Y139" s="191"/>
      <c r="Z139" s="191"/>
      <c r="AA139" s="191"/>
      <c r="AB139" s="191"/>
      <c r="AC139" s="191"/>
      <c r="AD139" s="191"/>
      <c r="AE139" s="191"/>
    </row>
    <row r="140" s="2" customFormat="1" ht="22.8" customHeight="1">
      <c r="A140" s="38"/>
      <c r="B140" s="39"/>
      <c r="C140" s="107" t="s">
        <v>129</v>
      </c>
      <c r="D140" s="40"/>
      <c r="E140" s="40"/>
      <c r="F140" s="40"/>
      <c r="G140" s="40"/>
      <c r="H140" s="40"/>
      <c r="I140" s="40"/>
      <c r="J140" s="198">
        <f>BK140</f>
        <v>0</v>
      </c>
      <c r="K140" s="40"/>
      <c r="L140" s="44"/>
      <c r="M140" s="103"/>
      <c r="N140" s="199"/>
      <c r="O140" s="104"/>
      <c r="P140" s="200">
        <f>P141+P246+P617</f>
        <v>0</v>
      </c>
      <c r="Q140" s="104"/>
      <c r="R140" s="200">
        <f>R141+R246+R617</f>
        <v>69.309309120000009</v>
      </c>
      <c r="S140" s="104"/>
      <c r="T140" s="201">
        <f>T141+T246+T617</f>
        <v>300.01777213999998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72</v>
      </c>
      <c r="AU140" s="17" t="s">
        <v>92</v>
      </c>
      <c r="BK140" s="202">
        <f>BK141+BK246+BK617</f>
        <v>0</v>
      </c>
    </row>
    <row r="141" s="12" customFormat="1" ht="25.92" customHeight="1">
      <c r="A141" s="12"/>
      <c r="B141" s="203"/>
      <c r="C141" s="204"/>
      <c r="D141" s="205" t="s">
        <v>72</v>
      </c>
      <c r="E141" s="206" t="s">
        <v>130</v>
      </c>
      <c r="F141" s="206" t="s">
        <v>131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P142+P161+P181+P236+P243</f>
        <v>0</v>
      </c>
      <c r="Q141" s="211"/>
      <c r="R141" s="212">
        <f>R142+R161+R181+R236+R243</f>
        <v>34.034343500000006</v>
      </c>
      <c r="S141" s="211"/>
      <c r="T141" s="213">
        <f>T142+T161+T181+T236+T243</f>
        <v>274.13608399999998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78</v>
      </c>
      <c r="AT141" s="215" t="s">
        <v>72</v>
      </c>
      <c r="AU141" s="215" t="s">
        <v>73</v>
      </c>
      <c r="AY141" s="214" t="s">
        <v>132</v>
      </c>
      <c r="BK141" s="216">
        <f>BK142+BK161+BK181+BK236+BK243</f>
        <v>0</v>
      </c>
    </row>
    <row r="142" s="12" customFormat="1" ht="22.8" customHeight="1">
      <c r="A142" s="12"/>
      <c r="B142" s="203"/>
      <c r="C142" s="204"/>
      <c r="D142" s="205" t="s">
        <v>72</v>
      </c>
      <c r="E142" s="217" t="s">
        <v>78</v>
      </c>
      <c r="F142" s="217" t="s">
        <v>133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SUM(P143:P160)</f>
        <v>0</v>
      </c>
      <c r="Q142" s="211"/>
      <c r="R142" s="212">
        <f>SUM(R143:R160)</f>
        <v>0</v>
      </c>
      <c r="S142" s="211"/>
      <c r="T142" s="213">
        <f>SUM(T143:T160)</f>
        <v>87.417959999999994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78</v>
      </c>
      <c r="AT142" s="215" t="s">
        <v>72</v>
      </c>
      <c r="AU142" s="215" t="s">
        <v>78</v>
      </c>
      <c r="AY142" s="214" t="s">
        <v>132</v>
      </c>
      <c r="BK142" s="216">
        <f>SUM(BK143:BK160)</f>
        <v>0</v>
      </c>
    </row>
    <row r="143" s="2" customFormat="1" ht="21.75" customHeight="1">
      <c r="A143" s="38"/>
      <c r="B143" s="39"/>
      <c r="C143" s="219" t="s">
        <v>78</v>
      </c>
      <c r="D143" s="219" t="s">
        <v>134</v>
      </c>
      <c r="E143" s="220" t="s">
        <v>135</v>
      </c>
      <c r="F143" s="221" t="s">
        <v>136</v>
      </c>
      <c r="G143" s="222" t="s">
        <v>137</v>
      </c>
      <c r="H143" s="223">
        <v>221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0.01</v>
      </c>
      <c r="T143" s="230">
        <f>S143*H143</f>
        <v>2.21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138</v>
      </c>
      <c r="AT143" s="231" t="s">
        <v>134</v>
      </c>
      <c r="AU143" s="231" t="s">
        <v>82</v>
      </c>
      <c r="AY143" s="17" t="s">
        <v>132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78</v>
      </c>
      <c r="BK143" s="232">
        <f>ROUND(I143*H143,2)</f>
        <v>0</v>
      </c>
      <c r="BL143" s="17" t="s">
        <v>138</v>
      </c>
      <c r="BM143" s="231" t="s">
        <v>139</v>
      </c>
    </row>
    <row r="144" s="2" customFormat="1" ht="33" customHeight="1">
      <c r="A144" s="38"/>
      <c r="B144" s="39"/>
      <c r="C144" s="219" t="s">
        <v>82</v>
      </c>
      <c r="D144" s="219" t="s">
        <v>134</v>
      </c>
      <c r="E144" s="220" t="s">
        <v>140</v>
      </c>
      <c r="F144" s="221" t="s">
        <v>141</v>
      </c>
      <c r="G144" s="222" t="s">
        <v>137</v>
      </c>
      <c r="H144" s="223">
        <v>221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0.02</v>
      </c>
      <c r="T144" s="230">
        <f>S144*H144</f>
        <v>4.4199999999999999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138</v>
      </c>
      <c r="AT144" s="231" t="s">
        <v>134</v>
      </c>
      <c r="AU144" s="231" t="s">
        <v>82</v>
      </c>
      <c r="AY144" s="17" t="s">
        <v>132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78</v>
      </c>
      <c r="BK144" s="232">
        <f>ROUND(I144*H144,2)</f>
        <v>0</v>
      </c>
      <c r="BL144" s="17" t="s">
        <v>138</v>
      </c>
      <c r="BM144" s="231" t="s">
        <v>142</v>
      </c>
    </row>
    <row r="145" s="2" customFormat="1" ht="24.15" customHeight="1">
      <c r="A145" s="38"/>
      <c r="B145" s="39"/>
      <c r="C145" s="219" t="s">
        <v>143</v>
      </c>
      <c r="D145" s="219" t="s">
        <v>134</v>
      </c>
      <c r="E145" s="220" t="s">
        <v>144</v>
      </c>
      <c r="F145" s="221" t="s">
        <v>145</v>
      </c>
      <c r="G145" s="222" t="s">
        <v>146</v>
      </c>
      <c r="H145" s="223">
        <v>350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0.050000000000000003</v>
      </c>
      <c r="T145" s="230">
        <f>S145*H145</f>
        <v>17.5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138</v>
      </c>
      <c r="AT145" s="231" t="s">
        <v>134</v>
      </c>
      <c r="AU145" s="231" t="s">
        <v>82</v>
      </c>
      <c r="AY145" s="17" t="s">
        <v>132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78</v>
      </c>
      <c r="BK145" s="232">
        <f>ROUND(I145*H145,2)</f>
        <v>0</v>
      </c>
      <c r="BL145" s="17" t="s">
        <v>138</v>
      </c>
      <c r="BM145" s="231" t="s">
        <v>147</v>
      </c>
    </row>
    <row r="146" s="2" customFormat="1" ht="21.75" customHeight="1">
      <c r="A146" s="38"/>
      <c r="B146" s="39"/>
      <c r="C146" s="219" t="s">
        <v>138</v>
      </c>
      <c r="D146" s="219" t="s">
        <v>134</v>
      </c>
      <c r="E146" s="220" t="s">
        <v>148</v>
      </c>
      <c r="F146" s="221" t="s">
        <v>149</v>
      </c>
      <c r="G146" s="222" t="s">
        <v>146</v>
      </c>
      <c r="H146" s="223">
        <v>100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0.050000000000000003</v>
      </c>
      <c r="T146" s="230">
        <f>S146*H146</f>
        <v>5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138</v>
      </c>
      <c r="AT146" s="231" t="s">
        <v>134</v>
      </c>
      <c r="AU146" s="231" t="s">
        <v>82</v>
      </c>
      <c r="AY146" s="17" t="s">
        <v>132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78</v>
      </c>
      <c r="BK146" s="232">
        <f>ROUND(I146*H146,2)</f>
        <v>0</v>
      </c>
      <c r="BL146" s="17" t="s">
        <v>138</v>
      </c>
      <c r="BM146" s="231" t="s">
        <v>150</v>
      </c>
    </row>
    <row r="147" s="2" customFormat="1" ht="16.5" customHeight="1">
      <c r="A147" s="38"/>
      <c r="B147" s="39"/>
      <c r="C147" s="219" t="s">
        <v>151</v>
      </c>
      <c r="D147" s="219" t="s">
        <v>134</v>
      </c>
      <c r="E147" s="220" t="s">
        <v>152</v>
      </c>
      <c r="F147" s="221" t="s">
        <v>153</v>
      </c>
      <c r="G147" s="222" t="s">
        <v>137</v>
      </c>
      <c r="H147" s="223">
        <v>221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0.22500000000000001</v>
      </c>
      <c r="T147" s="230">
        <f>S147*H147</f>
        <v>49.725000000000001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138</v>
      </c>
      <c r="AT147" s="231" t="s">
        <v>134</v>
      </c>
      <c r="AU147" s="231" t="s">
        <v>82</v>
      </c>
      <c r="AY147" s="17" t="s">
        <v>132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78</v>
      </c>
      <c r="BK147" s="232">
        <f>ROUND(I147*H147,2)</f>
        <v>0</v>
      </c>
      <c r="BL147" s="17" t="s">
        <v>138</v>
      </c>
      <c r="BM147" s="231" t="s">
        <v>154</v>
      </c>
    </row>
    <row r="148" s="13" customFormat="1">
      <c r="A148" s="13"/>
      <c r="B148" s="233"/>
      <c r="C148" s="234"/>
      <c r="D148" s="235" t="s">
        <v>155</v>
      </c>
      <c r="E148" s="236" t="s">
        <v>1</v>
      </c>
      <c r="F148" s="237" t="s">
        <v>156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155</v>
      </c>
      <c r="AU148" s="243" t="s">
        <v>82</v>
      </c>
      <c r="AV148" s="13" t="s">
        <v>78</v>
      </c>
      <c r="AW148" s="13" t="s">
        <v>30</v>
      </c>
      <c r="AX148" s="13" t="s">
        <v>73</v>
      </c>
      <c r="AY148" s="243" t="s">
        <v>132</v>
      </c>
    </row>
    <row r="149" s="14" customFormat="1">
      <c r="A149" s="14"/>
      <c r="B149" s="244"/>
      <c r="C149" s="245"/>
      <c r="D149" s="235" t="s">
        <v>155</v>
      </c>
      <c r="E149" s="246" t="s">
        <v>1</v>
      </c>
      <c r="F149" s="247" t="s">
        <v>157</v>
      </c>
      <c r="G149" s="245"/>
      <c r="H149" s="248">
        <v>221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155</v>
      </c>
      <c r="AU149" s="254" t="s">
        <v>82</v>
      </c>
      <c r="AV149" s="14" t="s">
        <v>82</v>
      </c>
      <c r="AW149" s="14" t="s">
        <v>30</v>
      </c>
      <c r="AX149" s="14" t="s">
        <v>73</v>
      </c>
      <c r="AY149" s="254" t="s">
        <v>132</v>
      </c>
    </row>
    <row r="150" s="14" customFormat="1">
      <c r="A150" s="14"/>
      <c r="B150" s="244"/>
      <c r="C150" s="245"/>
      <c r="D150" s="235" t="s">
        <v>155</v>
      </c>
      <c r="E150" s="246" t="s">
        <v>1</v>
      </c>
      <c r="F150" s="247" t="s">
        <v>158</v>
      </c>
      <c r="G150" s="245"/>
      <c r="H150" s="248">
        <v>0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155</v>
      </c>
      <c r="AU150" s="254" t="s">
        <v>82</v>
      </c>
      <c r="AV150" s="14" t="s">
        <v>82</v>
      </c>
      <c r="AW150" s="14" t="s">
        <v>30</v>
      </c>
      <c r="AX150" s="14" t="s">
        <v>73</v>
      </c>
      <c r="AY150" s="254" t="s">
        <v>132</v>
      </c>
    </row>
    <row r="151" s="14" customFormat="1">
      <c r="A151" s="14"/>
      <c r="B151" s="244"/>
      <c r="C151" s="245"/>
      <c r="D151" s="235" t="s">
        <v>155</v>
      </c>
      <c r="E151" s="246" t="s">
        <v>1</v>
      </c>
      <c r="F151" s="247" t="s">
        <v>159</v>
      </c>
      <c r="G151" s="245"/>
      <c r="H151" s="248">
        <v>0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155</v>
      </c>
      <c r="AU151" s="254" t="s">
        <v>82</v>
      </c>
      <c r="AV151" s="14" t="s">
        <v>82</v>
      </c>
      <c r="AW151" s="14" t="s">
        <v>30</v>
      </c>
      <c r="AX151" s="14" t="s">
        <v>73</v>
      </c>
      <c r="AY151" s="254" t="s">
        <v>132</v>
      </c>
    </row>
    <row r="152" s="15" customFormat="1">
      <c r="A152" s="15"/>
      <c r="B152" s="255"/>
      <c r="C152" s="256"/>
      <c r="D152" s="235" t="s">
        <v>155</v>
      </c>
      <c r="E152" s="257" t="s">
        <v>1</v>
      </c>
      <c r="F152" s="258" t="s">
        <v>160</v>
      </c>
      <c r="G152" s="256"/>
      <c r="H152" s="259">
        <v>221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155</v>
      </c>
      <c r="AU152" s="265" t="s">
        <v>82</v>
      </c>
      <c r="AV152" s="15" t="s">
        <v>138</v>
      </c>
      <c r="AW152" s="15" t="s">
        <v>30</v>
      </c>
      <c r="AX152" s="15" t="s">
        <v>78</v>
      </c>
      <c r="AY152" s="265" t="s">
        <v>132</v>
      </c>
    </row>
    <row r="153" s="2" customFormat="1" ht="16.5" customHeight="1">
      <c r="A153" s="38"/>
      <c r="B153" s="39"/>
      <c r="C153" s="219" t="s">
        <v>161</v>
      </c>
      <c r="D153" s="219" t="s">
        <v>134</v>
      </c>
      <c r="E153" s="220" t="s">
        <v>162</v>
      </c>
      <c r="F153" s="221" t="s">
        <v>163</v>
      </c>
      <c r="G153" s="222" t="s">
        <v>137</v>
      </c>
      <c r="H153" s="223">
        <v>23.786000000000001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0.35999999999999999</v>
      </c>
      <c r="T153" s="230">
        <f>S153*H153</f>
        <v>8.5629600000000003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138</v>
      </c>
      <c r="AT153" s="231" t="s">
        <v>134</v>
      </c>
      <c r="AU153" s="231" t="s">
        <v>82</v>
      </c>
      <c r="AY153" s="17" t="s">
        <v>132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78</v>
      </c>
      <c r="BK153" s="232">
        <f>ROUND(I153*H153,2)</f>
        <v>0</v>
      </c>
      <c r="BL153" s="17" t="s">
        <v>138</v>
      </c>
      <c r="BM153" s="231" t="s">
        <v>164</v>
      </c>
    </row>
    <row r="154" s="13" customFormat="1">
      <c r="A154" s="13"/>
      <c r="B154" s="233"/>
      <c r="C154" s="234"/>
      <c r="D154" s="235" t="s">
        <v>155</v>
      </c>
      <c r="E154" s="236" t="s">
        <v>1</v>
      </c>
      <c r="F154" s="237" t="s">
        <v>165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155</v>
      </c>
      <c r="AU154" s="243" t="s">
        <v>82</v>
      </c>
      <c r="AV154" s="13" t="s">
        <v>78</v>
      </c>
      <c r="AW154" s="13" t="s">
        <v>30</v>
      </c>
      <c r="AX154" s="13" t="s">
        <v>73</v>
      </c>
      <c r="AY154" s="243" t="s">
        <v>132</v>
      </c>
    </row>
    <row r="155" s="14" customFormat="1">
      <c r="A155" s="14"/>
      <c r="B155" s="244"/>
      <c r="C155" s="245"/>
      <c r="D155" s="235" t="s">
        <v>155</v>
      </c>
      <c r="E155" s="246" t="s">
        <v>1</v>
      </c>
      <c r="F155" s="247" t="s">
        <v>166</v>
      </c>
      <c r="G155" s="245"/>
      <c r="H155" s="248">
        <v>15.286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155</v>
      </c>
      <c r="AU155" s="254" t="s">
        <v>82</v>
      </c>
      <c r="AV155" s="14" t="s">
        <v>82</v>
      </c>
      <c r="AW155" s="14" t="s">
        <v>30</v>
      </c>
      <c r="AX155" s="14" t="s">
        <v>73</v>
      </c>
      <c r="AY155" s="254" t="s">
        <v>132</v>
      </c>
    </row>
    <row r="156" s="14" customFormat="1">
      <c r="A156" s="14"/>
      <c r="B156" s="244"/>
      <c r="C156" s="245"/>
      <c r="D156" s="235" t="s">
        <v>155</v>
      </c>
      <c r="E156" s="246" t="s">
        <v>1</v>
      </c>
      <c r="F156" s="247" t="s">
        <v>167</v>
      </c>
      <c r="G156" s="245"/>
      <c r="H156" s="248">
        <v>8.5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155</v>
      </c>
      <c r="AU156" s="254" t="s">
        <v>82</v>
      </c>
      <c r="AV156" s="14" t="s">
        <v>82</v>
      </c>
      <c r="AW156" s="14" t="s">
        <v>30</v>
      </c>
      <c r="AX156" s="14" t="s">
        <v>73</v>
      </c>
      <c r="AY156" s="254" t="s">
        <v>132</v>
      </c>
    </row>
    <row r="157" s="15" customFormat="1">
      <c r="A157" s="15"/>
      <c r="B157" s="255"/>
      <c r="C157" s="256"/>
      <c r="D157" s="235" t="s">
        <v>155</v>
      </c>
      <c r="E157" s="257" t="s">
        <v>1</v>
      </c>
      <c r="F157" s="258" t="s">
        <v>160</v>
      </c>
      <c r="G157" s="256"/>
      <c r="H157" s="259">
        <v>23.786000000000001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155</v>
      </c>
      <c r="AU157" s="265" t="s">
        <v>82</v>
      </c>
      <c r="AV157" s="15" t="s">
        <v>138</v>
      </c>
      <c r="AW157" s="15" t="s">
        <v>30</v>
      </c>
      <c r="AX157" s="15" t="s">
        <v>78</v>
      </c>
      <c r="AY157" s="265" t="s">
        <v>132</v>
      </c>
    </row>
    <row r="158" s="2" customFormat="1" ht="33" customHeight="1">
      <c r="A158" s="38"/>
      <c r="B158" s="39"/>
      <c r="C158" s="219" t="s">
        <v>168</v>
      </c>
      <c r="D158" s="219" t="s">
        <v>134</v>
      </c>
      <c r="E158" s="220" t="s">
        <v>169</v>
      </c>
      <c r="F158" s="221" t="s">
        <v>170</v>
      </c>
      <c r="G158" s="222" t="s">
        <v>171</v>
      </c>
      <c r="H158" s="223">
        <v>3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172</v>
      </c>
      <c r="AT158" s="231" t="s">
        <v>134</v>
      </c>
      <c r="AU158" s="231" t="s">
        <v>82</v>
      </c>
      <c r="AY158" s="17" t="s">
        <v>132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78</v>
      </c>
      <c r="BK158" s="232">
        <f>ROUND(I158*H158,2)</f>
        <v>0</v>
      </c>
      <c r="BL158" s="17" t="s">
        <v>172</v>
      </c>
      <c r="BM158" s="231" t="s">
        <v>173</v>
      </c>
    </row>
    <row r="159" s="13" customFormat="1">
      <c r="A159" s="13"/>
      <c r="B159" s="233"/>
      <c r="C159" s="234"/>
      <c r="D159" s="235" t="s">
        <v>155</v>
      </c>
      <c r="E159" s="236" t="s">
        <v>1</v>
      </c>
      <c r="F159" s="237" t="s">
        <v>174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155</v>
      </c>
      <c r="AU159" s="243" t="s">
        <v>82</v>
      </c>
      <c r="AV159" s="13" t="s">
        <v>78</v>
      </c>
      <c r="AW159" s="13" t="s">
        <v>30</v>
      </c>
      <c r="AX159" s="13" t="s">
        <v>73</v>
      </c>
      <c r="AY159" s="243" t="s">
        <v>132</v>
      </c>
    </row>
    <row r="160" s="14" customFormat="1">
      <c r="A160" s="14"/>
      <c r="B160" s="244"/>
      <c r="C160" s="245"/>
      <c r="D160" s="235" t="s">
        <v>155</v>
      </c>
      <c r="E160" s="246" t="s">
        <v>1</v>
      </c>
      <c r="F160" s="247" t="s">
        <v>143</v>
      </c>
      <c r="G160" s="245"/>
      <c r="H160" s="248">
        <v>3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155</v>
      </c>
      <c r="AU160" s="254" t="s">
        <v>82</v>
      </c>
      <c r="AV160" s="14" t="s">
        <v>82</v>
      </c>
      <c r="AW160" s="14" t="s">
        <v>30</v>
      </c>
      <c r="AX160" s="14" t="s">
        <v>78</v>
      </c>
      <c r="AY160" s="254" t="s">
        <v>132</v>
      </c>
    </row>
    <row r="161" s="12" customFormat="1" ht="22.8" customHeight="1">
      <c r="A161" s="12"/>
      <c r="B161" s="203"/>
      <c r="C161" s="204"/>
      <c r="D161" s="205" t="s">
        <v>72</v>
      </c>
      <c r="E161" s="217" t="s">
        <v>161</v>
      </c>
      <c r="F161" s="217" t="s">
        <v>175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P162+SUM(P163:P175)</f>
        <v>0</v>
      </c>
      <c r="Q161" s="211"/>
      <c r="R161" s="212">
        <f>R162+SUM(R163:R175)</f>
        <v>25.818668000000002</v>
      </c>
      <c r="S161" s="211"/>
      <c r="T161" s="213">
        <f>T162+SUM(T163:T175)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78</v>
      </c>
      <c r="AT161" s="215" t="s">
        <v>72</v>
      </c>
      <c r="AU161" s="215" t="s">
        <v>78</v>
      </c>
      <c r="AY161" s="214" t="s">
        <v>132</v>
      </c>
      <c r="BK161" s="216">
        <f>BK162+SUM(BK163:BK175)</f>
        <v>0</v>
      </c>
    </row>
    <row r="162" s="2" customFormat="1" ht="24.15" customHeight="1">
      <c r="A162" s="38"/>
      <c r="B162" s="39"/>
      <c r="C162" s="219" t="s">
        <v>176</v>
      </c>
      <c r="D162" s="219" t="s">
        <v>134</v>
      </c>
      <c r="E162" s="220" t="s">
        <v>177</v>
      </c>
      <c r="F162" s="221" t="s">
        <v>178</v>
      </c>
      <c r="G162" s="222" t="s">
        <v>137</v>
      </c>
      <c r="H162" s="223">
        <v>22.449999999999999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0.00029999999999999997</v>
      </c>
      <c r="R162" s="229">
        <f>Q162*H162</f>
        <v>0.0067349999999999988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138</v>
      </c>
      <c r="AT162" s="231" t="s">
        <v>134</v>
      </c>
      <c r="AU162" s="231" t="s">
        <v>82</v>
      </c>
      <c r="AY162" s="17" t="s">
        <v>132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78</v>
      </c>
      <c r="BK162" s="232">
        <f>ROUND(I162*H162,2)</f>
        <v>0</v>
      </c>
      <c r="BL162" s="17" t="s">
        <v>138</v>
      </c>
      <c r="BM162" s="231" t="s">
        <v>179</v>
      </c>
    </row>
    <row r="163" s="13" customFormat="1">
      <c r="A163" s="13"/>
      <c r="B163" s="233"/>
      <c r="C163" s="234"/>
      <c r="D163" s="235" t="s">
        <v>155</v>
      </c>
      <c r="E163" s="236" t="s">
        <v>1</v>
      </c>
      <c r="F163" s="237" t="s">
        <v>180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155</v>
      </c>
      <c r="AU163" s="243" t="s">
        <v>82</v>
      </c>
      <c r="AV163" s="13" t="s">
        <v>78</v>
      </c>
      <c r="AW163" s="13" t="s">
        <v>30</v>
      </c>
      <c r="AX163" s="13" t="s">
        <v>73</v>
      </c>
      <c r="AY163" s="243" t="s">
        <v>132</v>
      </c>
    </row>
    <row r="164" s="14" customFormat="1">
      <c r="A164" s="14"/>
      <c r="B164" s="244"/>
      <c r="C164" s="245"/>
      <c r="D164" s="235" t="s">
        <v>155</v>
      </c>
      <c r="E164" s="246" t="s">
        <v>1</v>
      </c>
      <c r="F164" s="247" t="s">
        <v>181</v>
      </c>
      <c r="G164" s="245"/>
      <c r="H164" s="248">
        <v>22.449999999999999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155</v>
      </c>
      <c r="AU164" s="254" t="s">
        <v>82</v>
      </c>
      <c r="AV164" s="14" t="s">
        <v>82</v>
      </c>
      <c r="AW164" s="14" t="s">
        <v>30</v>
      </c>
      <c r="AX164" s="14" t="s">
        <v>73</v>
      </c>
      <c r="AY164" s="254" t="s">
        <v>132</v>
      </c>
    </row>
    <row r="165" s="15" customFormat="1">
      <c r="A165" s="15"/>
      <c r="B165" s="255"/>
      <c r="C165" s="256"/>
      <c r="D165" s="235" t="s">
        <v>155</v>
      </c>
      <c r="E165" s="257" t="s">
        <v>1</v>
      </c>
      <c r="F165" s="258" t="s">
        <v>160</v>
      </c>
      <c r="G165" s="256"/>
      <c r="H165" s="259">
        <v>22.449999999999999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155</v>
      </c>
      <c r="AU165" s="265" t="s">
        <v>82</v>
      </c>
      <c r="AV165" s="15" t="s">
        <v>138</v>
      </c>
      <c r="AW165" s="15" t="s">
        <v>30</v>
      </c>
      <c r="AX165" s="15" t="s">
        <v>78</v>
      </c>
      <c r="AY165" s="265" t="s">
        <v>132</v>
      </c>
    </row>
    <row r="166" s="2" customFormat="1" ht="24.15" customHeight="1">
      <c r="A166" s="38"/>
      <c r="B166" s="39"/>
      <c r="C166" s="219" t="s">
        <v>182</v>
      </c>
      <c r="D166" s="219" t="s">
        <v>134</v>
      </c>
      <c r="E166" s="220" t="s">
        <v>183</v>
      </c>
      <c r="F166" s="221" t="s">
        <v>184</v>
      </c>
      <c r="G166" s="222" t="s">
        <v>137</v>
      </c>
      <c r="H166" s="223">
        <v>22.449999999999999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0.0033</v>
      </c>
      <c r="R166" s="229">
        <f>Q166*H166</f>
        <v>0.074084999999999998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138</v>
      </c>
      <c r="AT166" s="231" t="s">
        <v>134</v>
      </c>
      <c r="AU166" s="231" t="s">
        <v>82</v>
      </c>
      <c r="AY166" s="17" t="s">
        <v>132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78</v>
      </c>
      <c r="BK166" s="232">
        <f>ROUND(I166*H166,2)</f>
        <v>0</v>
      </c>
      <c r="BL166" s="17" t="s">
        <v>138</v>
      </c>
      <c r="BM166" s="231" t="s">
        <v>185</v>
      </c>
    </row>
    <row r="167" s="13" customFormat="1">
      <c r="A167" s="13"/>
      <c r="B167" s="233"/>
      <c r="C167" s="234"/>
      <c r="D167" s="235" t="s">
        <v>155</v>
      </c>
      <c r="E167" s="236" t="s">
        <v>1</v>
      </c>
      <c r="F167" s="237" t="s">
        <v>180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155</v>
      </c>
      <c r="AU167" s="243" t="s">
        <v>82</v>
      </c>
      <c r="AV167" s="13" t="s">
        <v>78</v>
      </c>
      <c r="AW167" s="13" t="s">
        <v>30</v>
      </c>
      <c r="AX167" s="13" t="s">
        <v>73</v>
      </c>
      <c r="AY167" s="243" t="s">
        <v>132</v>
      </c>
    </row>
    <row r="168" s="14" customFormat="1">
      <c r="A168" s="14"/>
      <c r="B168" s="244"/>
      <c r="C168" s="245"/>
      <c r="D168" s="235" t="s">
        <v>155</v>
      </c>
      <c r="E168" s="246" t="s">
        <v>1</v>
      </c>
      <c r="F168" s="247" t="s">
        <v>181</v>
      </c>
      <c r="G168" s="245"/>
      <c r="H168" s="248">
        <v>22.449999999999999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155</v>
      </c>
      <c r="AU168" s="254" t="s">
        <v>82</v>
      </c>
      <c r="AV168" s="14" t="s">
        <v>82</v>
      </c>
      <c r="AW168" s="14" t="s">
        <v>30</v>
      </c>
      <c r="AX168" s="14" t="s">
        <v>73</v>
      </c>
      <c r="AY168" s="254" t="s">
        <v>132</v>
      </c>
    </row>
    <row r="169" s="15" customFormat="1">
      <c r="A169" s="15"/>
      <c r="B169" s="255"/>
      <c r="C169" s="256"/>
      <c r="D169" s="235" t="s">
        <v>155</v>
      </c>
      <c r="E169" s="257" t="s">
        <v>1</v>
      </c>
      <c r="F169" s="258" t="s">
        <v>160</v>
      </c>
      <c r="G169" s="256"/>
      <c r="H169" s="259">
        <v>22.449999999999999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155</v>
      </c>
      <c r="AU169" s="265" t="s">
        <v>82</v>
      </c>
      <c r="AV169" s="15" t="s">
        <v>138</v>
      </c>
      <c r="AW169" s="15" t="s">
        <v>30</v>
      </c>
      <c r="AX169" s="15" t="s">
        <v>78</v>
      </c>
      <c r="AY169" s="265" t="s">
        <v>132</v>
      </c>
    </row>
    <row r="170" s="2" customFormat="1" ht="24.15" customHeight="1">
      <c r="A170" s="38"/>
      <c r="B170" s="39"/>
      <c r="C170" s="219" t="s">
        <v>186</v>
      </c>
      <c r="D170" s="219" t="s">
        <v>134</v>
      </c>
      <c r="E170" s="220" t="s">
        <v>187</v>
      </c>
      <c r="F170" s="221" t="s">
        <v>188</v>
      </c>
      <c r="G170" s="222" t="s">
        <v>137</v>
      </c>
      <c r="H170" s="223">
        <v>41.517000000000003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0.084000000000000005</v>
      </c>
      <c r="R170" s="229">
        <f>Q170*H170</f>
        <v>3.4874280000000004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138</v>
      </c>
      <c r="AT170" s="231" t="s">
        <v>134</v>
      </c>
      <c r="AU170" s="231" t="s">
        <v>82</v>
      </c>
      <c r="AY170" s="17" t="s">
        <v>132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78</v>
      </c>
      <c r="BK170" s="232">
        <f>ROUND(I170*H170,2)</f>
        <v>0</v>
      </c>
      <c r="BL170" s="17" t="s">
        <v>138</v>
      </c>
      <c r="BM170" s="231" t="s">
        <v>189</v>
      </c>
    </row>
    <row r="171" s="13" customFormat="1">
      <c r="A171" s="13"/>
      <c r="B171" s="233"/>
      <c r="C171" s="234"/>
      <c r="D171" s="235" t="s">
        <v>155</v>
      </c>
      <c r="E171" s="236" t="s">
        <v>1</v>
      </c>
      <c r="F171" s="237" t="s">
        <v>190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155</v>
      </c>
      <c r="AU171" s="243" t="s">
        <v>82</v>
      </c>
      <c r="AV171" s="13" t="s">
        <v>78</v>
      </c>
      <c r="AW171" s="13" t="s">
        <v>30</v>
      </c>
      <c r="AX171" s="13" t="s">
        <v>73</v>
      </c>
      <c r="AY171" s="243" t="s">
        <v>132</v>
      </c>
    </row>
    <row r="172" s="14" customFormat="1">
      <c r="A172" s="14"/>
      <c r="B172" s="244"/>
      <c r="C172" s="245"/>
      <c r="D172" s="235" t="s">
        <v>155</v>
      </c>
      <c r="E172" s="246" t="s">
        <v>1</v>
      </c>
      <c r="F172" s="247" t="s">
        <v>191</v>
      </c>
      <c r="G172" s="245"/>
      <c r="H172" s="248">
        <v>6.4139999999999997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155</v>
      </c>
      <c r="AU172" s="254" t="s">
        <v>82</v>
      </c>
      <c r="AV172" s="14" t="s">
        <v>82</v>
      </c>
      <c r="AW172" s="14" t="s">
        <v>30</v>
      </c>
      <c r="AX172" s="14" t="s">
        <v>73</v>
      </c>
      <c r="AY172" s="254" t="s">
        <v>132</v>
      </c>
    </row>
    <row r="173" s="14" customFormat="1">
      <c r="A173" s="14"/>
      <c r="B173" s="244"/>
      <c r="C173" s="245"/>
      <c r="D173" s="235" t="s">
        <v>155</v>
      </c>
      <c r="E173" s="246" t="s">
        <v>1</v>
      </c>
      <c r="F173" s="247" t="s">
        <v>192</v>
      </c>
      <c r="G173" s="245"/>
      <c r="H173" s="248">
        <v>35.103000000000002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155</v>
      </c>
      <c r="AU173" s="254" t="s">
        <v>82</v>
      </c>
      <c r="AV173" s="14" t="s">
        <v>82</v>
      </c>
      <c r="AW173" s="14" t="s">
        <v>30</v>
      </c>
      <c r="AX173" s="14" t="s">
        <v>73</v>
      </c>
      <c r="AY173" s="254" t="s">
        <v>132</v>
      </c>
    </row>
    <row r="174" s="15" customFormat="1">
      <c r="A174" s="15"/>
      <c r="B174" s="255"/>
      <c r="C174" s="256"/>
      <c r="D174" s="235" t="s">
        <v>155</v>
      </c>
      <c r="E174" s="257" t="s">
        <v>1</v>
      </c>
      <c r="F174" s="258" t="s">
        <v>160</v>
      </c>
      <c r="G174" s="256"/>
      <c r="H174" s="259">
        <v>41.517000000000003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155</v>
      </c>
      <c r="AU174" s="265" t="s">
        <v>82</v>
      </c>
      <c r="AV174" s="15" t="s">
        <v>138</v>
      </c>
      <c r="AW174" s="15" t="s">
        <v>30</v>
      </c>
      <c r="AX174" s="15" t="s">
        <v>78</v>
      </c>
      <c r="AY174" s="265" t="s">
        <v>132</v>
      </c>
    </row>
    <row r="175" s="12" customFormat="1" ht="20.88" customHeight="1">
      <c r="A175" s="12"/>
      <c r="B175" s="203"/>
      <c r="C175" s="204"/>
      <c r="D175" s="205" t="s">
        <v>72</v>
      </c>
      <c r="E175" s="217" t="s">
        <v>193</v>
      </c>
      <c r="F175" s="217" t="s">
        <v>194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SUM(P176:P180)</f>
        <v>0</v>
      </c>
      <c r="Q175" s="211"/>
      <c r="R175" s="212">
        <f>SUM(R176:R180)</f>
        <v>22.250420000000002</v>
      </c>
      <c r="S175" s="211"/>
      <c r="T175" s="213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78</v>
      </c>
      <c r="AT175" s="215" t="s">
        <v>72</v>
      </c>
      <c r="AU175" s="215" t="s">
        <v>82</v>
      </c>
      <c r="AY175" s="214" t="s">
        <v>132</v>
      </c>
      <c r="BK175" s="216">
        <f>SUM(BK176:BK180)</f>
        <v>0</v>
      </c>
    </row>
    <row r="176" s="2" customFormat="1" ht="33" customHeight="1">
      <c r="A176" s="38"/>
      <c r="B176" s="39"/>
      <c r="C176" s="219" t="s">
        <v>195</v>
      </c>
      <c r="D176" s="219" t="s">
        <v>134</v>
      </c>
      <c r="E176" s="220" t="s">
        <v>196</v>
      </c>
      <c r="F176" s="221" t="s">
        <v>197</v>
      </c>
      <c r="G176" s="222" t="s">
        <v>137</v>
      </c>
      <c r="H176" s="223">
        <v>189.84999999999999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0.0032000000000000002</v>
      </c>
      <c r="R176" s="229">
        <f>Q176*H176</f>
        <v>0.60752000000000006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138</v>
      </c>
      <c r="AT176" s="231" t="s">
        <v>134</v>
      </c>
      <c r="AU176" s="231" t="s">
        <v>143</v>
      </c>
      <c r="AY176" s="17" t="s">
        <v>132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78</v>
      </c>
      <c r="BK176" s="232">
        <f>ROUND(I176*H176,2)</f>
        <v>0</v>
      </c>
      <c r="BL176" s="17" t="s">
        <v>138</v>
      </c>
      <c r="BM176" s="231" t="s">
        <v>198</v>
      </c>
    </row>
    <row r="177" s="13" customFormat="1">
      <c r="A177" s="13"/>
      <c r="B177" s="233"/>
      <c r="C177" s="234"/>
      <c r="D177" s="235" t="s">
        <v>155</v>
      </c>
      <c r="E177" s="236" t="s">
        <v>1</v>
      </c>
      <c r="F177" s="237" t="s">
        <v>199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155</v>
      </c>
      <c r="AU177" s="243" t="s">
        <v>143</v>
      </c>
      <c r="AV177" s="13" t="s">
        <v>78</v>
      </c>
      <c r="AW177" s="13" t="s">
        <v>30</v>
      </c>
      <c r="AX177" s="13" t="s">
        <v>73</v>
      </c>
      <c r="AY177" s="243" t="s">
        <v>132</v>
      </c>
    </row>
    <row r="178" s="14" customFormat="1">
      <c r="A178" s="14"/>
      <c r="B178" s="244"/>
      <c r="C178" s="245"/>
      <c r="D178" s="235" t="s">
        <v>155</v>
      </c>
      <c r="E178" s="246" t="s">
        <v>1</v>
      </c>
      <c r="F178" s="247" t="s">
        <v>200</v>
      </c>
      <c r="G178" s="245"/>
      <c r="H178" s="248">
        <v>189.84999999999999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155</v>
      </c>
      <c r="AU178" s="254" t="s">
        <v>143</v>
      </c>
      <c r="AV178" s="14" t="s">
        <v>82</v>
      </c>
      <c r="AW178" s="14" t="s">
        <v>30</v>
      </c>
      <c r="AX178" s="14" t="s">
        <v>78</v>
      </c>
      <c r="AY178" s="254" t="s">
        <v>132</v>
      </c>
    </row>
    <row r="179" s="2" customFormat="1" ht="24.15" customHeight="1">
      <c r="A179" s="38"/>
      <c r="B179" s="39"/>
      <c r="C179" s="266" t="s">
        <v>201</v>
      </c>
      <c r="D179" s="266" t="s">
        <v>202</v>
      </c>
      <c r="E179" s="267" t="s">
        <v>203</v>
      </c>
      <c r="F179" s="268" t="s">
        <v>204</v>
      </c>
      <c r="G179" s="269" t="s">
        <v>137</v>
      </c>
      <c r="H179" s="270">
        <v>189.84999999999999</v>
      </c>
      <c r="I179" s="271"/>
      <c r="J179" s="272">
        <f>ROUND(I179*H179,2)</f>
        <v>0</v>
      </c>
      <c r="K179" s="273"/>
      <c r="L179" s="274"/>
      <c r="M179" s="275" t="s">
        <v>1</v>
      </c>
      <c r="N179" s="276" t="s">
        <v>38</v>
      </c>
      <c r="O179" s="91"/>
      <c r="P179" s="229">
        <f>O179*H179</f>
        <v>0</v>
      </c>
      <c r="Q179" s="229">
        <v>0.114</v>
      </c>
      <c r="R179" s="229">
        <f>Q179*H179</f>
        <v>21.642900000000001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176</v>
      </c>
      <c r="AT179" s="231" t="s">
        <v>202</v>
      </c>
      <c r="AU179" s="231" t="s">
        <v>143</v>
      </c>
      <c r="AY179" s="17" t="s">
        <v>132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78</v>
      </c>
      <c r="BK179" s="232">
        <f>ROUND(I179*H179,2)</f>
        <v>0</v>
      </c>
      <c r="BL179" s="17" t="s">
        <v>138</v>
      </c>
      <c r="BM179" s="231" t="s">
        <v>205</v>
      </c>
    </row>
    <row r="180" s="14" customFormat="1">
      <c r="A180" s="14"/>
      <c r="B180" s="244"/>
      <c r="C180" s="245"/>
      <c r="D180" s="235" t="s">
        <v>155</v>
      </c>
      <c r="E180" s="246" t="s">
        <v>1</v>
      </c>
      <c r="F180" s="247" t="s">
        <v>200</v>
      </c>
      <c r="G180" s="245"/>
      <c r="H180" s="248">
        <v>189.84999999999999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155</v>
      </c>
      <c r="AU180" s="254" t="s">
        <v>143</v>
      </c>
      <c r="AV180" s="14" t="s">
        <v>82</v>
      </c>
      <c r="AW180" s="14" t="s">
        <v>30</v>
      </c>
      <c r="AX180" s="14" t="s">
        <v>78</v>
      </c>
      <c r="AY180" s="254" t="s">
        <v>132</v>
      </c>
    </row>
    <row r="181" s="12" customFormat="1" ht="22.8" customHeight="1">
      <c r="A181" s="12"/>
      <c r="B181" s="203"/>
      <c r="C181" s="204"/>
      <c r="D181" s="205" t="s">
        <v>72</v>
      </c>
      <c r="E181" s="217" t="s">
        <v>182</v>
      </c>
      <c r="F181" s="217" t="s">
        <v>206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SUM(P182:P235)</f>
        <v>0</v>
      </c>
      <c r="Q181" s="211"/>
      <c r="R181" s="212">
        <f>SUM(R182:R235)</f>
        <v>8.2156754999999997</v>
      </c>
      <c r="S181" s="211"/>
      <c r="T181" s="213">
        <f>SUM(T182:T235)</f>
        <v>186.71812400000002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78</v>
      </c>
      <c r="AT181" s="215" t="s">
        <v>72</v>
      </c>
      <c r="AU181" s="215" t="s">
        <v>78</v>
      </c>
      <c r="AY181" s="214" t="s">
        <v>132</v>
      </c>
      <c r="BK181" s="216">
        <f>SUM(BK182:BK235)</f>
        <v>0</v>
      </c>
    </row>
    <row r="182" s="2" customFormat="1" ht="33" customHeight="1">
      <c r="A182" s="38"/>
      <c r="B182" s="39"/>
      <c r="C182" s="219" t="s">
        <v>207</v>
      </c>
      <c r="D182" s="219" t="s">
        <v>134</v>
      </c>
      <c r="E182" s="220" t="s">
        <v>208</v>
      </c>
      <c r="F182" s="221" t="s">
        <v>209</v>
      </c>
      <c r="G182" s="222" t="s">
        <v>137</v>
      </c>
      <c r="H182" s="223">
        <v>6000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38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138</v>
      </c>
      <c r="AT182" s="231" t="s">
        <v>134</v>
      </c>
      <c r="AU182" s="231" t="s">
        <v>82</v>
      </c>
      <c r="AY182" s="17" t="s">
        <v>132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78</v>
      </c>
      <c r="BK182" s="232">
        <f>ROUND(I182*H182,2)</f>
        <v>0</v>
      </c>
      <c r="BL182" s="17" t="s">
        <v>138</v>
      </c>
      <c r="BM182" s="231" t="s">
        <v>210</v>
      </c>
    </row>
    <row r="183" s="14" customFormat="1">
      <c r="A183" s="14"/>
      <c r="B183" s="244"/>
      <c r="C183" s="245"/>
      <c r="D183" s="235" t="s">
        <v>155</v>
      </c>
      <c r="E183" s="246" t="s">
        <v>1</v>
      </c>
      <c r="F183" s="247" t="s">
        <v>211</v>
      </c>
      <c r="G183" s="245"/>
      <c r="H183" s="248">
        <v>6000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155</v>
      </c>
      <c r="AU183" s="254" t="s">
        <v>82</v>
      </c>
      <c r="AV183" s="14" t="s">
        <v>82</v>
      </c>
      <c r="AW183" s="14" t="s">
        <v>30</v>
      </c>
      <c r="AX183" s="14" t="s">
        <v>78</v>
      </c>
      <c r="AY183" s="254" t="s">
        <v>132</v>
      </c>
    </row>
    <row r="184" s="2" customFormat="1" ht="33" customHeight="1">
      <c r="A184" s="38"/>
      <c r="B184" s="39"/>
      <c r="C184" s="219" t="s">
        <v>212</v>
      </c>
      <c r="D184" s="219" t="s">
        <v>134</v>
      </c>
      <c r="E184" s="220" t="s">
        <v>213</v>
      </c>
      <c r="F184" s="221" t="s">
        <v>214</v>
      </c>
      <c r="G184" s="222" t="s">
        <v>137</v>
      </c>
      <c r="H184" s="223">
        <v>540000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138</v>
      </c>
      <c r="AT184" s="231" t="s">
        <v>134</v>
      </c>
      <c r="AU184" s="231" t="s">
        <v>82</v>
      </c>
      <c r="AY184" s="17" t="s">
        <v>132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78</v>
      </c>
      <c r="BK184" s="232">
        <f>ROUND(I184*H184,2)</f>
        <v>0</v>
      </c>
      <c r="BL184" s="17" t="s">
        <v>138</v>
      </c>
      <c r="BM184" s="231" t="s">
        <v>215</v>
      </c>
    </row>
    <row r="185" s="14" customFormat="1">
      <c r="A185" s="14"/>
      <c r="B185" s="244"/>
      <c r="C185" s="245"/>
      <c r="D185" s="235" t="s">
        <v>155</v>
      </c>
      <c r="E185" s="246" t="s">
        <v>1</v>
      </c>
      <c r="F185" s="247" t="s">
        <v>216</v>
      </c>
      <c r="G185" s="245"/>
      <c r="H185" s="248">
        <v>540000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155</v>
      </c>
      <c r="AU185" s="254" t="s">
        <v>82</v>
      </c>
      <c r="AV185" s="14" t="s">
        <v>82</v>
      </c>
      <c r="AW185" s="14" t="s">
        <v>30</v>
      </c>
      <c r="AX185" s="14" t="s">
        <v>78</v>
      </c>
      <c r="AY185" s="254" t="s">
        <v>132</v>
      </c>
    </row>
    <row r="186" s="2" customFormat="1" ht="33" customHeight="1">
      <c r="A186" s="38"/>
      <c r="B186" s="39"/>
      <c r="C186" s="219" t="s">
        <v>8</v>
      </c>
      <c r="D186" s="219" t="s">
        <v>134</v>
      </c>
      <c r="E186" s="220" t="s">
        <v>217</v>
      </c>
      <c r="F186" s="221" t="s">
        <v>218</v>
      </c>
      <c r="G186" s="222" t="s">
        <v>137</v>
      </c>
      <c r="H186" s="223">
        <v>6000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138</v>
      </c>
      <c r="AT186" s="231" t="s">
        <v>134</v>
      </c>
      <c r="AU186" s="231" t="s">
        <v>82</v>
      </c>
      <c r="AY186" s="17" t="s">
        <v>132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78</v>
      </c>
      <c r="BK186" s="232">
        <f>ROUND(I186*H186,2)</f>
        <v>0</v>
      </c>
      <c r="BL186" s="17" t="s">
        <v>138</v>
      </c>
      <c r="BM186" s="231" t="s">
        <v>219</v>
      </c>
    </row>
    <row r="187" s="14" customFormat="1">
      <c r="A187" s="14"/>
      <c r="B187" s="244"/>
      <c r="C187" s="245"/>
      <c r="D187" s="235" t="s">
        <v>155</v>
      </c>
      <c r="E187" s="246" t="s">
        <v>1</v>
      </c>
      <c r="F187" s="247" t="s">
        <v>211</v>
      </c>
      <c r="G187" s="245"/>
      <c r="H187" s="248">
        <v>6000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155</v>
      </c>
      <c r="AU187" s="254" t="s">
        <v>82</v>
      </c>
      <c r="AV187" s="14" t="s">
        <v>82</v>
      </c>
      <c r="AW187" s="14" t="s">
        <v>30</v>
      </c>
      <c r="AX187" s="14" t="s">
        <v>78</v>
      </c>
      <c r="AY187" s="254" t="s">
        <v>132</v>
      </c>
    </row>
    <row r="188" s="2" customFormat="1" ht="16.5" customHeight="1">
      <c r="A188" s="38"/>
      <c r="B188" s="39"/>
      <c r="C188" s="219" t="s">
        <v>172</v>
      </c>
      <c r="D188" s="219" t="s">
        <v>134</v>
      </c>
      <c r="E188" s="220" t="s">
        <v>220</v>
      </c>
      <c r="F188" s="221" t="s">
        <v>221</v>
      </c>
      <c r="G188" s="222" t="s">
        <v>171</v>
      </c>
      <c r="H188" s="223">
        <v>800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138</v>
      </c>
      <c r="AT188" s="231" t="s">
        <v>134</v>
      </c>
      <c r="AU188" s="231" t="s">
        <v>82</v>
      </c>
      <c r="AY188" s="17" t="s">
        <v>132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78</v>
      </c>
      <c r="BK188" s="232">
        <f>ROUND(I188*H188,2)</f>
        <v>0</v>
      </c>
      <c r="BL188" s="17" t="s">
        <v>138</v>
      </c>
      <c r="BM188" s="231" t="s">
        <v>222</v>
      </c>
    </row>
    <row r="189" s="14" customFormat="1">
      <c r="A189" s="14"/>
      <c r="B189" s="244"/>
      <c r="C189" s="245"/>
      <c r="D189" s="235" t="s">
        <v>155</v>
      </c>
      <c r="E189" s="246" t="s">
        <v>1</v>
      </c>
      <c r="F189" s="247" t="s">
        <v>223</v>
      </c>
      <c r="G189" s="245"/>
      <c r="H189" s="248">
        <v>800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155</v>
      </c>
      <c r="AU189" s="254" t="s">
        <v>82</v>
      </c>
      <c r="AV189" s="14" t="s">
        <v>82</v>
      </c>
      <c r="AW189" s="14" t="s">
        <v>30</v>
      </c>
      <c r="AX189" s="14" t="s">
        <v>78</v>
      </c>
      <c r="AY189" s="254" t="s">
        <v>132</v>
      </c>
    </row>
    <row r="190" s="2" customFormat="1" ht="24.15" customHeight="1">
      <c r="A190" s="38"/>
      <c r="B190" s="39"/>
      <c r="C190" s="219" t="s">
        <v>224</v>
      </c>
      <c r="D190" s="219" t="s">
        <v>134</v>
      </c>
      <c r="E190" s="220" t="s">
        <v>225</v>
      </c>
      <c r="F190" s="221" t="s">
        <v>226</v>
      </c>
      <c r="G190" s="222" t="s">
        <v>171</v>
      </c>
      <c r="H190" s="223">
        <v>72000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38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138</v>
      </c>
      <c r="AT190" s="231" t="s">
        <v>134</v>
      </c>
      <c r="AU190" s="231" t="s">
        <v>82</v>
      </c>
      <c r="AY190" s="17" t="s">
        <v>132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78</v>
      </c>
      <c r="BK190" s="232">
        <f>ROUND(I190*H190,2)</f>
        <v>0</v>
      </c>
      <c r="BL190" s="17" t="s">
        <v>138</v>
      </c>
      <c r="BM190" s="231" t="s">
        <v>227</v>
      </c>
    </row>
    <row r="191" s="14" customFormat="1">
      <c r="A191" s="14"/>
      <c r="B191" s="244"/>
      <c r="C191" s="245"/>
      <c r="D191" s="235" t="s">
        <v>155</v>
      </c>
      <c r="E191" s="246" t="s">
        <v>1</v>
      </c>
      <c r="F191" s="247" t="s">
        <v>228</v>
      </c>
      <c r="G191" s="245"/>
      <c r="H191" s="248">
        <v>72000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155</v>
      </c>
      <c r="AU191" s="254" t="s">
        <v>82</v>
      </c>
      <c r="AV191" s="14" t="s">
        <v>82</v>
      </c>
      <c r="AW191" s="14" t="s">
        <v>30</v>
      </c>
      <c r="AX191" s="14" t="s">
        <v>78</v>
      </c>
      <c r="AY191" s="254" t="s">
        <v>132</v>
      </c>
    </row>
    <row r="192" s="2" customFormat="1" ht="24.15" customHeight="1">
      <c r="A192" s="38"/>
      <c r="B192" s="39"/>
      <c r="C192" s="219" t="s">
        <v>229</v>
      </c>
      <c r="D192" s="219" t="s">
        <v>134</v>
      </c>
      <c r="E192" s="220" t="s">
        <v>230</v>
      </c>
      <c r="F192" s="221" t="s">
        <v>231</v>
      </c>
      <c r="G192" s="222" t="s">
        <v>232</v>
      </c>
      <c r="H192" s="223">
        <v>20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138</v>
      </c>
      <c r="AT192" s="231" t="s">
        <v>134</v>
      </c>
      <c r="AU192" s="231" t="s">
        <v>82</v>
      </c>
      <c r="AY192" s="17" t="s">
        <v>132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78</v>
      </c>
      <c r="BK192" s="232">
        <f>ROUND(I192*H192,2)</f>
        <v>0</v>
      </c>
      <c r="BL192" s="17" t="s">
        <v>138</v>
      </c>
      <c r="BM192" s="231" t="s">
        <v>233</v>
      </c>
    </row>
    <row r="193" s="2" customFormat="1" ht="24.15" customHeight="1">
      <c r="A193" s="38"/>
      <c r="B193" s="39"/>
      <c r="C193" s="219" t="s">
        <v>234</v>
      </c>
      <c r="D193" s="219" t="s">
        <v>134</v>
      </c>
      <c r="E193" s="220" t="s">
        <v>235</v>
      </c>
      <c r="F193" s="221" t="s">
        <v>236</v>
      </c>
      <c r="G193" s="222" t="s">
        <v>137</v>
      </c>
      <c r="H193" s="223">
        <v>410.85000000000002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4.0000000000000003E-05</v>
      </c>
      <c r="R193" s="229">
        <f>Q193*H193</f>
        <v>0.016434000000000001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138</v>
      </c>
      <c r="AT193" s="231" t="s">
        <v>134</v>
      </c>
      <c r="AU193" s="231" t="s">
        <v>82</v>
      </c>
      <c r="AY193" s="17" t="s">
        <v>132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78</v>
      </c>
      <c r="BK193" s="232">
        <f>ROUND(I193*H193,2)</f>
        <v>0</v>
      </c>
      <c r="BL193" s="17" t="s">
        <v>138</v>
      </c>
      <c r="BM193" s="231" t="s">
        <v>237</v>
      </c>
    </row>
    <row r="194" s="2" customFormat="1" ht="16.5" customHeight="1">
      <c r="A194" s="38"/>
      <c r="B194" s="39"/>
      <c r="C194" s="219" t="s">
        <v>238</v>
      </c>
      <c r="D194" s="219" t="s">
        <v>134</v>
      </c>
      <c r="E194" s="220" t="s">
        <v>239</v>
      </c>
      <c r="F194" s="221" t="s">
        <v>240</v>
      </c>
      <c r="G194" s="222" t="s">
        <v>137</v>
      </c>
      <c r="H194" s="223">
        <v>9000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138</v>
      </c>
      <c r="AT194" s="231" t="s">
        <v>134</v>
      </c>
      <c r="AU194" s="231" t="s">
        <v>82</v>
      </c>
      <c r="AY194" s="17" t="s">
        <v>132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78</v>
      </c>
      <c r="BK194" s="232">
        <f>ROUND(I194*H194,2)</f>
        <v>0</v>
      </c>
      <c r="BL194" s="17" t="s">
        <v>138</v>
      </c>
      <c r="BM194" s="231" t="s">
        <v>241</v>
      </c>
    </row>
    <row r="195" s="13" customFormat="1">
      <c r="A195" s="13"/>
      <c r="B195" s="233"/>
      <c r="C195" s="234"/>
      <c r="D195" s="235" t="s">
        <v>155</v>
      </c>
      <c r="E195" s="236" t="s">
        <v>1</v>
      </c>
      <c r="F195" s="237" t="s">
        <v>242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155</v>
      </c>
      <c r="AU195" s="243" t="s">
        <v>82</v>
      </c>
      <c r="AV195" s="13" t="s">
        <v>78</v>
      </c>
      <c r="AW195" s="13" t="s">
        <v>30</v>
      </c>
      <c r="AX195" s="13" t="s">
        <v>73</v>
      </c>
      <c r="AY195" s="243" t="s">
        <v>132</v>
      </c>
    </row>
    <row r="196" s="14" customFormat="1">
      <c r="A196" s="14"/>
      <c r="B196" s="244"/>
      <c r="C196" s="245"/>
      <c r="D196" s="235" t="s">
        <v>155</v>
      </c>
      <c r="E196" s="246" t="s">
        <v>1</v>
      </c>
      <c r="F196" s="247" t="s">
        <v>243</v>
      </c>
      <c r="G196" s="245"/>
      <c r="H196" s="248">
        <v>9000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155</v>
      </c>
      <c r="AU196" s="254" t="s">
        <v>82</v>
      </c>
      <c r="AV196" s="14" t="s">
        <v>82</v>
      </c>
      <c r="AW196" s="14" t="s">
        <v>30</v>
      </c>
      <c r="AX196" s="14" t="s">
        <v>78</v>
      </c>
      <c r="AY196" s="254" t="s">
        <v>132</v>
      </c>
    </row>
    <row r="197" s="2" customFormat="1" ht="16.5" customHeight="1">
      <c r="A197" s="38"/>
      <c r="B197" s="39"/>
      <c r="C197" s="219" t="s">
        <v>7</v>
      </c>
      <c r="D197" s="219" t="s">
        <v>134</v>
      </c>
      <c r="E197" s="220" t="s">
        <v>244</v>
      </c>
      <c r="F197" s="221" t="s">
        <v>245</v>
      </c>
      <c r="G197" s="222" t="s">
        <v>137</v>
      </c>
      <c r="H197" s="223">
        <v>410.85000000000002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138</v>
      </c>
      <c r="AT197" s="231" t="s">
        <v>134</v>
      </c>
      <c r="AU197" s="231" t="s">
        <v>82</v>
      </c>
      <c r="AY197" s="17" t="s">
        <v>132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78</v>
      </c>
      <c r="BK197" s="232">
        <f>ROUND(I197*H197,2)</f>
        <v>0</v>
      </c>
      <c r="BL197" s="17" t="s">
        <v>138</v>
      </c>
      <c r="BM197" s="231" t="s">
        <v>246</v>
      </c>
    </row>
    <row r="198" s="13" customFormat="1">
      <c r="A198" s="13"/>
      <c r="B198" s="233"/>
      <c r="C198" s="234"/>
      <c r="D198" s="235" t="s">
        <v>155</v>
      </c>
      <c r="E198" s="236" t="s">
        <v>1</v>
      </c>
      <c r="F198" s="237" t="s">
        <v>247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155</v>
      </c>
      <c r="AU198" s="243" t="s">
        <v>82</v>
      </c>
      <c r="AV198" s="13" t="s">
        <v>78</v>
      </c>
      <c r="AW198" s="13" t="s">
        <v>30</v>
      </c>
      <c r="AX198" s="13" t="s">
        <v>73</v>
      </c>
      <c r="AY198" s="243" t="s">
        <v>132</v>
      </c>
    </row>
    <row r="199" s="14" customFormat="1">
      <c r="A199" s="14"/>
      <c r="B199" s="244"/>
      <c r="C199" s="245"/>
      <c r="D199" s="235" t="s">
        <v>155</v>
      </c>
      <c r="E199" s="246" t="s">
        <v>1</v>
      </c>
      <c r="F199" s="247" t="s">
        <v>248</v>
      </c>
      <c r="G199" s="245"/>
      <c r="H199" s="248">
        <v>410.85000000000002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155</v>
      </c>
      <c r="AU199" s="254" t="s">
        <v>82</v>
      </c>
      <c r="AV199" s="14" t="s">
        <v>82</v>
      </c>
      <c r="AW199" s="14" t="s">
        <v>30</v>
      </c>
      <c r="AX199" s="14" t="s">
        <v>78</v>
      </c>
      <c r="AY199" s="254" t="s">
        <v>132</v>
      </c>
    </row>
    <row r="200" s="2" customFormat="1" ht="33" customHeight="1">
      <c r="A200" s="38"/>
      <c r="B200" s="39"/>
      <c r="C200" s="219" t="s">
        <v>249</v>
      </c>
      <c r="D200" s="219" t="s">
        <v>134</v>
      </c>
      <c r="E200" s="220" t="s">
        <v>250</v>
      </c>
      <c r="F200" s="221" t="s">
        <v>251</v>
      </c>
      <c r="G200" s="222" t="s">
        <v>171</v>
      </c>
      <c r="H200" s="223">
        <v>73.953000000000003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38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1.6000000000000001</v>
      </c>
      <c r="T200" s="230">
        <f>S200*H200</f>
        <v>118.32480000000001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138</v>
      </c>
      <c r="AT200" s="231" t="s">
        <v>134</v>
      </c>
      <c r="AU200" s="231" t="s">
        <v>82</v>
      </c>
      <c r="AY200" s="17" t="s">
        <v>132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78</v>
      </c>
      <c r="BK200" s="232">
        <f>ROUND(I200*H200,2)</f>
        <v>0</v>
      </c>
      <c r="BL200" s="17" t="s">
        <v>138</v>
      </c>
      <c r="BM200" s="231" t="s">
        <v>252</v>
      </c>
    </row>
    <row r="201" s="14" customFormat="1">
      <c r="A201" s="14"/>
      <c r="B201" s="244"/>
      <c r="C201" s="245"/>
      <c r="D201" s="235" t="s">
        <v>155</v>
      </c>
      <c r="E201" s="246" t="s">
        <v>1</v>
      </c>
      <c r="F201" s="247" t="s">
        <v>253</v>
      </c>
      <c r="G201" s="245"/>
      <c r="H201" s="248">
        <v>73.953000000000003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155</v>
      </c>
      <c r="AU201" s="254" t="s">
        <v>82</v>
      </c>
      <c r="AV201" s="14" t="s">
        <v>82</v>
      </c>
      <c r="AW201" s="14" t="s">
        <v>30</v>
      </c>
      <c r="AX201" s="14" t="s">
        <v>78</v>
      </c>
      <c r="AY201" s="254" t="s">
        <v>132</v>
      </c>
    </row>
    <row r="202" s="2" customFormat="1" ht="33" customHeight="1">
      <c r="A202" s="38"/>
      <c r="B202" s="39"/>
      <c r="C202" s="219" t="s">
        <v>254</v>
      </c>
      <c r="D202" s="219" t="s">
        <v>134</v>
      </c>
      <c r="E202" s="220" t="s">
        <v>255</v>
      </c>
      <c r="F202" s="221" t="s">
        <v>256</v>
      </c>
      <c r="G202" s="222" t="s">
        <v>137</v>
      </c>
      <c r="H202" s="223">
        <v>189.84999999999999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38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0.109</v>
      </c>
      <c r="T202" s="230">
        <f>S202*H202</f>
        <v>20.693649999999998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138</v>
      </c>
      <c r="AT202" s="231" t="s">
        <v>134</v>
      </c>
      <c r="AU202" s="231" t="s">
        <v>82</v>
      </c>
      <c r="AY202" s="17" t="s">
        <v>132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78</v>
      </c>
      <c r="BK202" s="232">
        <f>ROUND(I202*H202,2)</f>
        <v>0</v>
      </c>
      <c r="BL202" s="17" t="s">
        <v>138</v>
      </c>
      <c r="BM202" s="231" t="s">
        <v>257</v>
      </c>
    </row>
    <row r="203" s="13" customFormat="1">
      <c r="A203" s="13"/>
      <c r="B203" s="233"/>
      <c r="C203" s="234"/>
      <c r="D203" s="235" t="s">
        <v>155</v>
      </c>
      <c r="E203" s="236" t="s">
        <v>1</v>
      </c>
      <c r="F203" s="237" t="s">
        <v>258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155</v>
      </c>
      <c r="AU203" s="243" t="s">
        <v>82</v>
      </c>
      <c r="AV203" s="13" t="s">
        <v>78</v>
      </c>
      <c r="AW203" s="13" t="s">
        <v>30</v>
      </c>
      <c r="AX203" s="13" t="s">
        <v>73</v>
      </c>
      <c r="AY203" s="243" t="s">
        <v>132</v>
      </c>
    </row>
    <row r="204" s="14" customFormat="1">
      <c r="A204" s="14"/>
      <c r="B204" s="244"/>
      <c r="C204" s="245"/>
      <c r="D204" s="235" t="s">
        <v>155</v>
      </c>
      <c r="E204" s="246" t="s">
        <v>1</v>
      </c>
      <c r="F204" s="247" t="s">
        <v>259</v>
      </c>
      <c r="G204" s="245"/>
      <c r="H204" s="248">
        <v>149.59999999999999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155</v>
      </c>
      <c r="AU204" s="254" t="s">
        <v>82</v>
      </c>
      <c r="AV204" s="14" t="s">
        <v>82</v>
      </c>
      <c r="AW204" s="14" t="s">
        <v>30</v>
      </c>
      <c r="AX204" s="14" t="s">
        <v>73</v>
      </c>
      <c r="AY204" s="254" t="s">
        <v>132</v>
      </c>
    </row>
    <row r="205" s="14" customFormat="1">
      <c r="A205" s="14"/>
      <c r="B205" s="244"/>
      <c r="C205" s="245"/>
      <c r="D205" s="235" t="s">
        <v>155</v>
      </c>
      <c r="E205" s="246" t="s">
        <v>1</v>
      </c>
      <c r="F205" s="247" t="s">
        <v>260</v>
      </c>
      <c r="G205" s="245"/>
      <c r="H205" s="248">
        <v>27.77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155</v>
      </c>
      <c r="AU205" s="254" t="s">
        <v>82</v>
      </c>
      <c r="AV205" s="14" t="s">
        <v>82</v>
      </c>
      <c r="AW205" s="14" t="s">
        <v>30</v>
      </c>
      <c r="AX205" s="14" t="s">
        <v>73</v>
      </c>
      <c r="AY205" s="254" t="s">
        <v>132</v>
      </c>
    </row>
    <row r="206" s="14" customFormat="1">
      <c r="A206" s="14"/>
      <c r="B206" s="244"/>
      <c r="C206" s="245"/>
      <c r="D206" s="235" t="s">
        <v>155</v>
      </c>
      <c r="E206" s="246" t="s">
        <v>1</v>
      </c>
      <c r="F206" s="247" t="s">
        <v>261</v>
      </c>
      <c r="G206" s="245"/>
      <c r="H206" s="248">
        <v>12.48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155</v>
      </c>
      <c r="AU206" s="254" t="s">
        <v>82</v>
      </c>
      <c r="AV206" s="14" t="s">
        <v>82</v>
      </c>
      <c r="AW206" s="14" t="s">
        <v>30</v>
      </c>
      <c r="AX206" s="14" t="s">
        <v>73</v>
      </c>
      <c r="AY206" s="254" t="s">
        <v>132</v>
      </c>
    </row>
    <row r="207" s="15" customFormat="1">
      <c r="A207" s="15"/>
      <c r="B207" s="255"/>
      <c r="C207" s="256"/>
      <c r="D207" s="235" t="s">
        <v>155</v>
      </c>
      <c r="E207" s="257" t="s">
        <v>1</v>
      </c>
      <c r="F207" s="258" t="s">
        <v>160</v>
      </c>
      <c r="G207" s="256"/>
      <c r="H207" s="259">
        <v>189.84999999999999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155</v>
      </c>
      <c r="AU207" s="265" t="s">
        <v>82</v>
      </c>
      <c r="AV207" s="15" t="s">
        <v>138</v>
      </c>
      <c r="AW207" s="15" t="s">
        <v>30</v>
      </c>
      <c r="AX207" s="15" t="s">
        <v>78</v>
      </c>
      <c r="AY207" s="265" t="s">
        <v>132</v>
      </c>
    </row>
    <row r="208" s="2" customFormat="1" ht="24.15" customHeight="1">
      <c r="A208" s="38"/>
      <c r="B208" s="39"/>
      <c r="C208" s="219" t="s">
        <v>262</v>
      </c>
      <c r="D208" s="219" t="s">
        <v>134</v>
      </c>
      <c r="E208" s="220" t="s">
        <v>263</v>
      </c>
      <c r="F208" s="221" t="s">
        <v>264</v>
      </c>
      <c r="G208" s="222" t="s">
        <v>171</v>
      </c>
      <c r="H208" s="223">
        <v>26.876000000000001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38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1.3999999999999999</v>
      </c>
      <c r="T208" s="230">
        <f>S208*H208</f>
        <v>37.626399999999997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138</v>
      </c>
      <c r="AT208" s="231" t="s">
        <v>134</v>
      </c>
      <c r="AU208" s="231" t="s">
        <v>82</v>
      </c>
      <c r="AY208" s="17" t="s">
        <v>132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78</v>
      </c>
      <c r="BK208" s="232">
        <f>ROUND(I208*H208,2)</f>
        <v>0</v>
      </c>
      <c r="BL208" s="17" t="s">
        <v>138</v>
      </c>
      <c r="BM208" s="231" t="s">
        <v>265</v>
      </c>
    </row>
    <row r="209" s="13" customFormat="1">
      <c r="A209" s="13"/>
      <c r="B209" s="233"/>
      <c r="C209" s="234"/>
      <c r="D209" s="235" t="s">
        <v>155</v>
      </c>
      <c r="E209" s="236" t="s">
        <v>1</v>
      </c>
      <c r="F209" s="237" t="s">
        <v>266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155</v>
      </c>
      <c r="AU209" s="243" t="s">
        <v>82</v>
      </c>
      <c r="AV209" s="13" t="s">
        <v>78</v>
      </c>
      <c r="AW209" s="13" t="s">
        <v>30</v>
      </c>
      <c r="AX209" s="13" t="s">
        <v>73</v>
      </c>
      <c r="AY209" s="243" t="s">
        <v>132</v>
      </c>
    </row>
    <row r="210" s="14" customFormat="1">
      <c r="A210" s="14"/>
      <c r="B210" s="244"/>
      <c r="C210" s="245"/>
      <c r="D210" s="235" t="s">
        <v>155</v>
      </c>
      <c r="E210" s="246" t="s">
        <v>1</v>
      </c>
      <c r="F210" s="247" t="s">
        <v>267</v>
      </c>
      <c r="G210" s="245"/>
      <c r="H210" s="248">
        <v>8.8399999999999999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155</v>
      </c>
      <c r="AU210" s="254" t="s">
        <v>82</v>
      </c>
      <c r="AV210" s="14" t="s">
        <v>82</v>
      </c>
      <c r="AW210" s="14" t="s">
        <v>30</v>
      </c>
      <c r="AX210" s="14" t="s">
        <v>73</v>
      </c>
      <c r="AY210" s="254" t="s">
        <v>132</v>
      </c>
    </row>
    <row r="211" s="13" customFormat="1">
      <c r="A211" s="13"/>
      <c r="B211" s="233"/>
      <c r="C211" s="234"/>
      <c r="D211" s="235" t="s">
        <v>155</v>
      </c>
      <c r="E211" s="236" t="s">
        <v>1</v>
      </c>
      <c r="F211" s="237" t="s">
        <v>268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155</v>
      </c>
      <c r="AU211" s="243" t="s">
        <v>82</v>
      </c>
      <c r="AV211" s="13" t="s">
        <v>78</v>
      </c>
      <c r="AW211" s="13" t="s">
        <v>30</v>
      </c>
      <c r="AX211" s="13" t="s">
        <v>73</v>
      </c>
      <c r="AY211" s="243" t="s">
        <v>132</v>
      </c>
    </row>
    <row r="212" s="14" customFormat="1">
      <c r="A212" s="14"/>
      <c r="B212" s="244"/>
      <c r="C212" s="245"/>
      <c r="D212" s="235" t="s">
        <v>155</v>
      </c>
      <c r="E212" s="246" t="s">
        <v>1</v>
      </c>
      <c r="F212" s="247" t="s">
        <v>269</v>
      </c>
      <c r="G212" s="245"/>
      <c r="H212" s="248">
        <v>18.036000000000001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155</v>
      </c>
      <c r="AU212" s="254" t="s">
        <v>82</v>
      </c>
      <c r="AV212" s="14" t="s">
        <v>82</v>
      </c>
      <c r="AW212" s="14" t="s">
        <v>30</v>
      </c>
      <c r="AX212" s="14" t="s">
        <v>73</v>
      </c>
      <c r="AY212" s="254" t="s">
        <v>132</v>
      </c>
    </row>
    <row r="213" s="15" customFormat="1">
      <c r="A213" s="15"/>
      <c r="B213" s="255"/>
      <c r="C213" s="256"/>
      <c r="D213" s="235" t="s">
        <v>155</v>
      </c>
      <c r="E213" s="257" t="s">
        <v>1</v>
      </c>
      <c r="F213" s="258" t="s">
        <v>160</v>
      </c>
      <c r="G213" s="256"/>
      <c r="H213" s="259">
        <v>26.876000000000001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155</v>
      </c>
      <c r="AU213" s="265" t="s">
        <v>82</v>
      </c>
      <c r="AV213" s="15" t="s">
        <v>138</v>
      </c>
      <c r="AW213" s="15" t="s">
        <v>30</v>
      </c>
      <c r="AX213" s="15" t="s">
        <v>78</v>
      </c>
      <c r="AY213" s="265" t="s">
        <v>132</v>
      </c>
    </row>
    <row r="214" s="2" customFormat="1" ht="24.15" customHeight="1">
      <c r="A214" s="38"/>
      <c r="B214" s="39"/>
      <c r="C214" s="219" t="s">
        <v>270</v>
      </c>
      <c r="D214" s="219" t="s">
        <v>134</v>
      </c>
      <c r="E214" s="220" t="s">
        <v>271</v>
      </c>
      <c r="F214" s="221" t="s">
        <v>272</v>
      </c>
      <c r="G214" s="222" t="s">
        <v>273</v>
      </c>
      <c r="H214" s="223">
        <v>1.2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38</v>
      </c>
      <c r="O214" s="91"/>
      <c r="P214" s="229">
        <f>O214*H214</f>
        <v>0</v>
      </c>
      <c r="Q214" s="229">
        <v>0.00232</v>
      </c>
      <c r="R214" s="229">
        <f>Q214*H214</f>
        <v>0.002784</v>
      </c>
      <c r="S214" s="229">
        <v>0.10100000000000001</v>
      </c>
      <c r="T214" s="230">
        <f>S214*H214</f>
        <v>0.1212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138</v>
      </c>
      <c r="AT214" s="231" t="s">
        <v>134</v>
      </c>
      <c r="AU214" s="231" t="s">
        <v>82</v>
      </c>
      <c r="AY214" s="17" t="s">
        <v>132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78</v>
      </c>
      <c r="BK214" s="232">
        <f>ROUND(I214*H214,2)</f>
        <v>0</v>
      </c>
      <c r="BL214" s="17" t="s">
        <v>138</v>
      </c>
      <c r="BM214" s="231" t="s">
        <v>274</v>
      </c>
    </row>
    <row r="215" s="13" customFormat="1">
      <c r="A215" s="13"/>
      <c r="B215" s="233"/>
      <c r="C215" s="234"/>
      <c r="D215" s="235" t="s">
        <v>155</v>
      </c>
      <c r="E215" s="236" t="s">
        <v>1</v>
      </c>
      <c r="F215" s="237" t="s">
        <v>275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155</v>
      </c>
      <c r="AU215" s="243" t="s">
        <v>82</v>
      </c>
      <c r="AV215" s="13" t="s">
        <v>78</v>
      </c>
      <c r="AW215" s="13" t="s">
        <v>30</v>
      </c>
      <c r="AX215" s="13" t="s">
        <v>73</v>
      </c>
      <c r="AY215" s="243" t="s">
        <v>132</v>
      </c>
    </row>
    <row r="216" s="14" customFormat="1">
      <c r="A216" s="14"/>
      <c r="B216" s="244"/>
      <c r="C216" s="245"/>
      <c r="D216" s="235" t="s">
        <v>155</v>
      </c>
      <c r="E216" s="246" t="s">
        <v>1</v>
      </c>
      <c r="F216" s="247" t="s">
        <v>276</v>
      </c>
      <c r="G216" s="245"/>
      <c r="H216" s="248">
        <v>1.2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155</v>
      </c>
      <c r="AU216" s="254" t="s">
        <v>82</v>
      </c>
      <c r="AV216" s="14" t="s">
        <v>82</v>
      </c>
      <c r="AW216" s="14" t="s">
        <v>30</v>
      </c>
      <c r="AX216" s="14" t="s">
        <v>78</v>
      </c>
      <c r="AY216" s="254" t="s">
        <v>132</v>
      </c>
    </row>
    <row r="217" s="2" customFormat="1" ht="24.15" customHeight="1">
      <c r="A217" s="38"/>
      <c r="B217" s="39"/>
      <c r="C217" s="219" t="s">
        <v>277</v>
      </c>
      <c r="D217" s="219" t="s">
        <v>134</v>
      </c>
      <c r="E217" s="220" t="s">
        <v>278</v>
      </c>
      <c r="F217" s="221" t="s">
        <v>279</v>
      </c>
      <c r="G217" s="222" t="s">
        <v>273</v>
      </c>
      <c r="H217" s="223">
        <v>1.2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38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138</v>
      </c>
      <c r="AT217" s="231" t="s">
        <v>134</v>
      </c>
      <c r="AU217" s="231" t="s">
        <v>82</v>
      </c>
      <c r="AY217" s="17" t="s">
        <v>132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78</v>
      </c>
      <c r="BK217" s="232">
        <f>ROUND(I217*H217,2)</f>
        <v>0</v>
      </c>
      <c r="BL217" s="17" t="s">
        <v>138</v>
      </c>
      <c r="BM217" s="231" t="s">
        <v>280</v>
      </c>
    </row>
    <row r="218" s="14" customFormat="1">
      <c r="A218" s="14"/>
      <c r="B218" s="244"/>
      <c r="C218" s="245"/>
      <c r="D218" s="235" t="s">
        <v>155</v>
      </c>
      <c r="E218" s="246" t="s">
        <v>1</v>
      </c>
      <c r="F218" s="247" t="s">
        <v>276</v>
      </c>
      <c r="G218" s="245"/>
      <c r="H218" s="248">
        <v>1.2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155</v>
      </c>
      <c r="AU218" s="254" t="s">
        <v>82</v>
      </c>
      <c r="AV218" s="14" t="s">
        <v>82</v>
      </c>
      <c r="AW218" s="14" t="s">
        <v>30</v>
      </c>
      <c r="AX218" s="14" t="s">
        <v>78</v>
      </c>
      <c r="AY218" s="254" t="s">
        <v>132</v>
      </c>
    </row>
    <row r="219" s="2" customFormat="1" ht="21.75" customHeight="1">
      <c r="A219" s="38"/>
      <c r="B219" s="39"/>
      <c r="C219" s="219" t="s">
        <v>281</v>
      </c>
      <c r="D219" s="219" t="s">
        <v>134</v>
      </c>
      <c r="E219" s="220" t="s">
        <v>282</v>
      </c>
      <c r="F219" s="221" t="s">
        <v>283</v>
      </c>
      <c r="G219" s="222" t="s">
        <v>137</v>
      </c>
      <c r="H219" s="223">
        <v>41.517000000000003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38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0.021999999999999999</v>
      </c>
      <c r="T219" s="230">
        <f>S219*H219</f>
        <v>0.91337400000000002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138</v>
      </c>
      <c r="AT219" s="231" t="s">
        <v>134</v>
      </c>
      <c r="AU219" s="231" t="s">
        <v>82</v>
      </c>
      <c r="AY219" s="17" t="s">
        <v>132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78</v>
      </c>
      <c r="BK219" s="232">
        <f>ROUND(I219*H219,2)</f>
        <v>0</v>
      </c>
      <c r="BL219" s="17" t="s">
        <v>138</v>
      </c>
      <c r="BM219" s="231" t="s">
        <v>284</v>
      </c>
    </row>
    <row r="220" s="13" customFormat="1">
      <c r="A220" s="13"/>
      <c r="B220" s="233"/>
      <c r="C220" s="234"/>
      <c r="D220" s="235" t="s">
        <v>155</v>
      </c>
      <c r="E220" s="236" t="s">
        <v>1</v>
      </c>
      <c r="F220" s="237" t="s">
        <v>285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155</v>
      </c>
      <c r="AU220" s="243" t="s">
        <v>82</v>
      </c>
      <c r="AV220" s="13" t="s">
        <v>78</v>
      </c>
      <c r="AW220" s="13" t="s">
        <v>30</v>
      </c>
      <c r="AX220" s="13" t="s">
        <v>73</v>
      </c>
      <c r="AY220" s="243" t="s">
        <v>132</v>
      </c>
    </row>
    <row r="221" s="14" customFormat="1">
      <c r="A221" s="14"/>
      <c r="B221" s="244"/>
      <c r="C221" s="245"/>
      <c r="D221" s="235" t="s">
        <v>155</v>
      </c>
      <c r="E221" s="246" t="s">
        <v>1</v>
      </c>
      <c r="F221" s="247" t="s">
        <v>191</v>
      </c>
      <c r="G221" s="245"/>
      <c r="H221" s="248">
        <v>6.4139999999999997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155</v>
      </c>
      <c r="AU221" s="254" t="s">
        <v>82</v>
      </c>
      <c r="AV221" s="14" t="s">
        <v>82</v>
      </c>
      <c r="AW221" s="14" t="s">
        <v>30</v>
      </c>
      <c r="AX221" s="14" t="s">
        <v>73</v>
      </c>
      <c r="AY221" s="254" t="s">
        <v>132</v>
      </c>
    </row>
    <row r="222" s="14" customFormat="1">
      <c r="A222" s="14"/>
      <c r="B222" s="244"/>
      <c r="C222" s="245"/>
      <c r="D222" s="235" t="s">
        <v>155</v>
      </c>
      <c r="E222" s="246" t="s">
        <v>1</v>
      </c>
      <c r="F222" s="247" t="s">
        <v>192</v>
      </c>
      <c r="G222" s="245"/>
      <c r="H222" s="248">
        <v>35.103000000000002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155</v>
      </c>
      <c r="AU222" s="254" t="s">
        <v>82</v>
      </c>
      <c r="AV222" s="14" t="s">
        <v>82</v>
      </c>
      <c r="AW222" s="14" t="s">
        <v>30</v>
      </c>
      <c r="AX222" s="14" t="s">
        <v>73</v>
      </c>
      <c r="AY222" s="254" t="s">
        <v>132</v>
      </c>
    </row>
    <row r="223" s="15" customFormat="1">
      <c r="A223" s="15"/>
      <c r="B223" s="255"/>
      <c r="C223" s="256"/>
      <c r="D223" s="235" t="s">
        <v>155</v>
      </c>
      <c r="E223" s="257" t="s">
        <v>1</v>
      </c>
      <c r="F223" s="258" t="s">
        <v>160</v>
      </c>
      <c r="G223" s="256"/>
      <c r="H223" s="259">
        <v>41.517000000000003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155</v>
      </c>
      <c r="AU223" s="265" t="s">
        <v>82</v>
      </c>
      <c r="AV223" s="15" t="s">
        <v>138</v>
      </c>
      <c r="AW223" s="15" t="s">
        <v>30</v>
      </c>
      <c r="AX223" s="15" t="s">
        <v>78</v>
      </c>
      <c r="AY223" s="265" t="s">
        <v>132</v>
      </c>
    </row>
    <row r="224" s="2" customFormat="1" ht="24.15" customHeight="1">
      <c r="A224" s="38"/>
      <c r="B224" s="39"/>
      <c r="C224" s="219" t="s">
        <v>286</v>
      </c>
      <c r="D224" s="219" t="s">
        <v>134</v>
      </c>
      <c r="E224" s="220" t="s">
        <v>287</v>
      </c>
      <c r="F224" s="221" t="s">
        <v>288</v>
      </c>
      <c r="G224" s="222" t="s">
        <v>137</v>
      </c>
      <c r="H224" s="223">
        <v>410.85000000000002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38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0.021999999999999999</v>
      </c>
      <c r="T224" s="230">
        <f>S224*H224</f>
        <v>9.0387000000000004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138</v>
      </c>
      <c r="AT224" s="231" t="s">
        <v>134</v>
      </c>
      <c r="AU224" s="231" t="s">
        <v>82</v>
      </c>
      <c r="AY224" s="17" t="s">
        <v>132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78</v>
      </c>
      <c r="BK224" s="232">
        <f>ROUND(I224*H224,2)</f>
        <v>0</v>
      </c>
      <c r="BL224" s="17" t="s">
        <v>138</v>
      </c>
      <c r="BM224" s="231" t="s">
        <v>289</v>
      </c>
    </row>
    <row r="225" s="13" customFormat="1">
      <c r="A225" s="13"/>
      <c r="B225" s="233"/>
      <c r="C225" s="234"/>
      <c r="D225" s="235" t="s">
        <v>155</v>
      </c>
      <c r="E225" s="236" t="s">
        <v>1</v>
      </c>
      <c r="F225" s="237" t="s">
        <v>247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155</v>
      </c>
      <c r="AU225" s="243" t="s">
        <v>82</v>
      </c>
      <c r="AV225" s="13" t="s">
        <v>78</v>
      </c>
      <c r="AW225" s="13" t="s">
        <v>30</v>
      </c>
      <c r="AX225" s="13" t="s">
        <v>73</v>
      </c>
      <c r="AY225" s="243" t="s">
        <v>132</v>
      </c>
    </row>
    <row r="226" s="14" customFormat="1">
      <c r="A226" s="14"/>
      <c r="B226" s="244"/>
      <c r="C226" s="245"/>
      <c r="D226" s="235" t="s">
        <v>155</v>
      </c>
      <c r="E226" s="246" t="s">
        <v>1</v>
      </c>
      <c r="F226" s="247" t="s">
        <v>248</v>
      </c>
      <c r="G226" s="245"/>
      <c r="H226" s="248">
        <v>410.85000000000002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155</v>
      </c>
      <c r="AU226" s="254" t="s">
        <v>82</v>
      </c>
      <c r="AV226" s="14" t="s">
        <v>82</v>
      </c>
      <c r="AW226" s="14" t="s">
        <v>30</v>
      </c>
      <c r="AX226" s="14" t="s">
        <v>78</v>
      </c>
      <c r="AY226" s="254" t="s">
        <v>132</v>
      </c>
    </row>
    <row r="227" s="2" customFormat="1" ht="24.15" customHeight="1">
      <c r="A227" s="38"/>
      <c r="B227" s="39"/>
      <c r="C227" s="219" t="s">
        <v>290</v>
      </c>
      <c r="D227" s="219" t="s">
        <v>134</v>
      </c>
      <c r="E227" s="220" t="s">
        <v>291</v>
      </c>
      <c r="F227" s="221" t="s">
        <v>292</v>
      </c>
      <c r="G227" s="222" t="s">
        <v>137</v>
      </c>
      <c r="H227" s="223">
        <v>410.85000000000002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38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138</v>
      </c>
      <c r="AT227" s="231" t="s">
        <v>134</v>
      </c>
      <c r="AU227" s="231" t="s">
        <v>82</v>
      </c>
      <c r="AY227" s="17" t="s">
        <v>132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78</v>
      </c>
      <c r="BK227" s="232">
        <f>ROUND(I227*H227,2)</f>
        <v>0</v>
      </c>
      <c r="BL227" s="17" t="s">
        <v>138</v>
      </c>
      <c r="BM227" s="231" t="s">
        <v>293</v>
      </c>
    </row>
    <row r="228" s="13" customFormat="1">
      <c r="A228" s="13"/>
      <c r="B228" s="233"/>
      <c r="C228" s="234"/>
      <c r="D228" s="235" t="s">
        <v>155</v>
      </c>
      <c r="E228" s="236" t="s">
        <v>1</v>
      </c>
      <c r="F228" s="237" t="s">
        <v>247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155</v>
      </c>
      <c r="AU228" s="243" t="s">
        <v>82</v>
      </c>
      <c r="AV228" s="13" t="s">
        <v>78</v>
      </c>
      <c r="AW228" s="13" t="s">
        <v>30</v>
      </c>
      <c r="AX228" s="13" t="s">
        <v>73</v>
      </c>
      <c r="AY228" s="243" t="s">
        <v>132</v>
      </c>
    </row>
    <row r="229" s="14" customFormat="1">
      <c r="A229" s="14"/>
      <c r="B229" s="244"/>
      <c r="C229" s="245"/>
      <c r="D229" s="235" t="s">
        <v>155</v>
      </c>
      <c r="E229" s="246" t="s">
        <v>1</v>
      </c>
      <c r="F229" s="247" t="s">
        <v>248</v>
      </c>
      <c r="G229" s="245"/>
      <c r="H229" s="248">
        <v>410.85000000000002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155</v>
      </c>
      <c r="AU229" s="254" t="s">
        <v>82</v>
      </c>
      <c r="AV229" s="14" t="s">
        <v>82</v>
      </c>
      <c r="AW229" s="14" t="s">
        <v>30</v>
      </c>
      <c r="AX229" s="14" t="s">
        <v>78</v>
      </c>
      <c r="AY229" s="254" t="s">
        <v>132</v>
      </c>
    </row>
    <row r="230" s="2" customFormat="1" ht="24.15" customHeight="1">
      <c r="A230" s="38"/>
      <c r="B230" s="39"/>
      <c r="C230" s="219" t="s">
        <v>294</v>
      </c>
      <c r="D230" s="219" t="s">
        <v>134</v>
      </c>
      <c r="E230" s="220" t="s">
        <v>295</v>
      </c>
      <c r="F230" s="221" t="s">
        <v>296</v>
      </c>
      <c r="G230" s="222" t="s">
        <v>137</v>
      </c>
      <c r="H230" s="223">
        <v>410.85000000000002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38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138</v>
      </c>
      <c r="AT230" s="231" t="s">
        <v>134</v>
      </c>
      <c r="AU230" s="231" t="s">
        <v>82</v>
      </c>
      <c r="AY230" s="17" t="s">
        <v>132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78</v>
      </c>
      <c r="BK230" s="232">
        <f>ROUND(I230*H230,2)</f>
        <v>0</v>
      </c>
      <c r="BL230" s="17" t="s">
        <v>138</v>
      </c>
      <c r="BM230" s="231" t="s">
        <v>297</v>
      </c>
    </row>
    <row r="231" s="13" customFormat="1">
      <c r="A231" s="13"/>
      <c r="B231" s="233"/>
      <c r="C231" s="234"/>
      <c r="D231" s="235" t="s">
        <v>155</v>
      </c>
      <c r="E231" s="236" t="s">
        <v>1</v>
      </c>
      <c r="F231" s="237" t="s">
        <v>247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155</v>
      </c>
      <c r="AU231" s="243" t="s">
        <v>82</v>
      </c>
      <c r="AV231" s="13" t="s">
        <v>78</v>
      </c>
      <c r="AW231" s="13" t="s">
        <v>30</v>
      </c>
      <c r="AX231" s="13" t="s">
        <v>73</v>
      </c>
      <c r="AY231" s="243" t="s">
        <v>132</v>
      </c>
    </row>
    <row r="232" s="14" customFormat="1">
      <c r="A232" s="14"/>
      <c r="B232" s="244"/>
      <c r="C232" s="245"/>
      <c r="D232" s="235" t="s">
        <v>155</v>
      </c>
      <c r="E232" s="246" t="s">
        <v>1</v>
      </c>
      <c r="F232" s="247" t="s">
        <v>248</v>
      </c>
      <c r="G232" s="245"/>
      <c r="H232" s="248">
        <v>410.85000000000002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155</v>
      </c>
      <c r="AU232" s="254" t="s">
        <v>82</v>
      </c>
      <c r="AV232" s="14" t="s">
        <v>82</v>
      </c>
      <c r="AW232" s="14" t="s">
        <v>30</v>
      </c>
      <c r="AX232" s="14" t="s">
        <v>78</v>
      </c>
      <c r="AY232" s="254" t="s">
        <v>132</v>
      </c>
    </row>
    <row r="233" s="2" customFormat="1" ht="24.15" customHeight="1">
      <c r="A233" s="38"/>
      <c r="B233" s="39"/>
      <c r="C233" s="219" t="s">
        <v>298</v>
      </c>
      <c r="D233" s="219" t="s">
        <v>134</v>
      </c>
      <c r="E233" s="220" t="s">
        <v>299</v>
      </c>
      <c r="F233" s="221" t="s">
        <v>300</v>
      </c>
      <c r="G233" s="222" t="s">
        <v>137</v>
      </c>
      <c r="H233" s="223">
        <v>410.85000000000002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38</v>
      </c>
      <c r="O233" s="91"/>
      <c r="P233" s="229">
        <f>O233*H233</f>
        <v>0</v>
      </c>
      <c r="Q233" s="229">
        <v>0.019949999999999999</v>
      </c>
      <c r="R233" s="229">
        <f>Q233*H233</f>
        <v>8.1964574999999993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138</v>
      </c>
      <c r="AT233" s="231" t="s">
        <v>134</v>
      </c>
      <c r="AU233" s="231" t="s">
        <v>82</v>
      </c>
      <c r="AY233" s="17" t="s">
        <v>132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78</v>
      </c>
      <c r="BK233" s="232">
        <f>ROUND(I233*H233,2)</f>
        <v>0</v>
      </c>
      <c r="BL233" s="17" t="s">
        <v>138</v>
      </c>
      <c r="BM233" s="231" t="s">
        <v>301</v>
      </c>
    </row>
    <row r="234" s="13" customFormat="1">
      <c r="A234" s="13"/>
      <c r="B234" s="233"/>
      <c r="C234" s="234"/>
      <c r="D234" s="235" t="s">
        <v>155</v>
      </c>
      <c r="E234" s="236" t="s">
        <v>1</v>
      </c>
      <c r="F234" s="237" t="s">
        <v>247</v>
      </c>
      <c r="G234" s="234"/>
      <c r="H234" s="236" t="s">
        <v>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155</v>
      </c>
      <c r="AU234" s="243" t="s">
        <v>82</v>
      </c>
      <c r="AV234" s="13" t="s">
        <v>78</v>
      </c>
      <c r="AW234" s="13" t="s">
        <v>30</v>
      </c>
      <c r="AX234" s="13" t="s">
        <v>73</v>
      </c>
      <c r="AY234" s="243" t="s">
        <v>132</v>
      </c>
    </row>
    <row r="235" s="14" customFormat="1">
      <c r="A235" s="14"/>
      <c r="B235" s="244"/>
      <c r="C235" s="245"/>
      <c r="D235" s="235" t="s">
        <v>155</v>
      </c>
      <c r="E235" s="246" t="s">
        <v>1</v>
      </c>
      <c r="F235" s="247" t="s">
        <v>248</v>
      </c>
      <c r="G235" s="245"/>
      <c r="H235" s="248">
        <v>410.85000000000002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155</v>
      </c>
      <c r="AU235" s="254" t="s">
        <v>82</v>
      </c>
      <c r="AV235" s="14" t="s">
        <v>82</v>
      </c>
      <c r="AW235" s="14" t="s">
        <v>30</v>
      </c>
      <c r="AX235" s="14" t="s">
        <v>78</v>
      </c>
      <c r="AY235" s="254" t="s">
        <v>132</v>
      </c>
    </row>
    <row r="236" s="12" customFormat="1" ht="22.8" customHeight="1">
      <c r="A236" s="12"/>
      <c r="B236" s="203"/>
      <c r="C236" s="204"/>
      <c r="D236" s="205" t="s">
        <v>72</v>
      </c>
      <c r="E236" s="217" t="s">
        <v>302</v>
      </c>
      <c r="F236" s="217" t="s">
        <v>303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SUM(P237:P242)</f>
        <v>0</v>
      </c>
      <c r="Q236" s="211"/>
      <c r="R236" s="212">
        <f>SUM(R237:R242)</f>
        <v>0</v>
      </c>
      <c r="S236" s="211"/>
      <c r="T236" s="213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78</v>
      </c>
      <c r="AT236" s="215" t="s">
        <v>72</v>
      </c>
      <c r="AU236" s="215" t="s">
        <v>78</v>
      </c>
      <c r="AY236" s="214" t="s">
        <v>132</v>
      </c>
      <c r="BK236" s="216">
        <f>SUM(BK237:BK242)</f>
        <v>0</v>
      </c>
    </row>
    <row r="237" s="2" customFormat="1" ht="33" customHeight="1">
      <c r="A237" s="38"/>
      <c r="B237" s="39"/>
      <c r="C237" s="219" t="s">
        <v>304</v>
      </c>
      <c r="D237" s="219" t="s">
        <v>134</v>
      </c>
      <c r="E237" s="220" t="s">
        <v>305</v>
      </c>
      <c r="F237" s="221" t="s">
        <v>306</v>
      </c>
      <c r="G237" s="222" t="s">
        <v>307</v>
      </c>
      <c r="H237" s="223">
        <v>300.01799999999997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38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138</v>
      </c>
      <c r="AT237" s="231" t="s">
        <v>134</v>
      </c>
      <c r="AU237" s="231" t="s">
        <v>82</v>
      </c>
      <c r="AY237" s="17" t="s">
        <v>132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78</v>
      </c>
      <c r="BK237" s="232">
        <f>ROUND(I237*H237,2)</f>
        <v>0</v>
      </c>
      <c r="BL237" s="17" t="s">
        <v>138</v>
      </c>
      <c r="BM237" s="231" t="s">
        <v>308</v>
      </c>
    </row>
    <row r="238" s="2" customFormat="1" ht="24.15" customHeight="1">
      <c r="A238" s="38"/>
      <c r="B238" s="39"/>
      <c r="C238" s="219" t="s">
        <v>309</v>
      </c>
      <c r="D238" s="219" t="s">
        <v>134</v>
      </c>
      <c r="E238" s="220" t="s">
        <v>310</v>
      </c>
      <c r="F238" s="221" t="s">
        <v>311</v>
      </c>
      <c r="G238" s="222" t="s">
        <v>307</v>
      </c>
      <c r="H238" s="223">
        <v>300.01799999999997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38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138</v>
      </c>
      <c r="AT238" s="231" t="s">
        <v>134</v>
      </c>
      <c r="AU238" s="231" t="s">
        <v>82</v>
      </c>
      <c r="AY238" s="17" t="s">
        <v>132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78</v>
      </c>
      <c r="BK238" s="232">
        <f>ROUND(I238*H238,2)</f>
        <v>0</v>
      </c>
      <c r="BL238" s="17" t="s">
        <v>138</v>
      </c>
      <c r="BM238" s="231" t="s">
        <v>312</v>
      </c>
    </row>
    <row r="239" s="2" customFormat="1" ht="24.15" customHeight="1">
      <c r="A239" s="38"/>
      <c r="B239" s="39"/>
      <c r="C239" s="219" t="s">
        <v>313</v>
      </c>
      <c r="D239" s="219" t="s">
        <v>134</v>
      </c>
      <c r="E239" s="220" t="s">
        <v>314</v>
      </c>
      <c r="F239" s="221" t="s">
        <v>315</v>
      </c>
      <c r="G239" s="222" t="s">
        <v>307</v>
      </c>
      <c r="H239" s="223">
        <v>5700.3419999999996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38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138</v>
      </c>
      <c r="AT239" s="231" t="s">
        <v>134</v>
      </c>
      <c r="AU239" s="231" t="s">
        <v>82</v>
      </c>
      <c r="AY239" s="17" t="s">
        <v>132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78</v>
      </c>
      <c r="BK239" s="232">
        <f>ROUND(I239*H239,2)</f>
        <v>0</v>
      </c>
      <c r="BL239" s="17" t="s">
        <v>138</v>
      </c>
      <c r="BM239" s="231" t="s">
        <v>316</v>
      </c>
    </row>
    <row r="240" s="14" customFormat="1">
      <c r="A240" s="14"/>
      <c r="B240" s="244"/>
      <c r="C240" s="245"/>
      <c r="D240" s="235" t="s">
        <v>155</v>
      </c>
      <c r="E240" s="245"/>
      <c r="F240" s="247" t="s">
        <v>317</v>
      </c>
      <c r="G240" s="245"/>
      <c r="H240" s="248">
        <v>5700.3419999999996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155</v>
      </c>
      <c r="AU240" s="254" t="s">
        <v>82</v>
      </c>
      <c r="AV240" s="14" t="s">
        <v>82</v>
      </c>
      <c r="AW240" s="14" t="s">
        <v>4</v>
      </c>
      <c r="AX240" s="14" t="s">
        <v>78</v>
      </c>
      <c r="AY240" s="254" t="s">
        <v>132</v>
      </c>
    </row>
    <row r="241" s="2" customFormat="1" ht="33" customHeight="1">
      <c r="A241" s="38"/>
      <c r="B241" s="39"/>
      <c r="C241" s="219" t="s">
        <v>318</v>
      </c>
      <c r="D241" s="219" t="s">
        <v>134</v>
      </c>
      <c r="E241" s="220" t="s">
        <v>319</v>
      </c>
      <c r="F241" s="221" t="s">
        <v>320</v>
      </c>
      <c r="G241" s="222" t="s">
        <v>307</v>
      </c>
      <c r="H241" s="223">
        <v>300.01799999999997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38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138</v>
      </c>
      <c r="AT241" s="231" t="s">
        <v>134</v>
      </c>
      <c r="AU241" s="231" t="s">
        <v>82</v>
      </c>
      <c r="AY241" s="17" t="s">
        <v>132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78</v>
      </c>
      <c r="BK241" s="232">
        <f>ROUND(I241*H241,2)</f>
        <v>0</v>
      </c>
      <c r="BL241" s="17" t="s">
        <v>138</v>
      </c>
      <c r="BM241" s="231" t="s">
        <v>321</v>
      </c>
    </row>
    <row r="242" s="2" customFormat="1" ht="37.8" customHeight="1">
      <c r="A242" s="38"/>
      <c r="B242" s="39"/>
      <c r="C242" s="219" t="s">
        <v>322</v>
      </c>
      <c r="D242" s="219" t="s">
        <v>134</v>
      </c>
      <c r="E242" s="220" t="s">
        <v>323</v>
      </c>
      <c r="F242" s="221" t="s">
        <v>324</v>
      </c>
      <c r="G242" s="222" t="s">
        <v>307</v>
      </c>
      <c r="H242" s="223">
        <v>80.302000000000007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38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138</v>
      </c>
      <c r="AT242" s="231" t="s">
        <v>134</v>
      </c>
      <c r="AU242" s="231" t="s">
        <v>82</v>
      </c>
      <c r="AY242" s="17" t="s">
        <v>132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78</v>
      </c>
      <c r="BK242" s="232">
        <f>ROUND(I242*H242,2)</f>
        <v>0</v>
      </c>
      <c r="BL242" s="17" t="s">
        <v>138</v>
      </c>
      <c r="BM242" s="231" t="s">
        <v>325</v>
      </c>
    </row>
    <row r="243" s="12" customFormat="1" ht="22.8" customHeight="1">
      <c r="A243" s="12"/>
      <c r="B243" s="203"/>
      <c r="C243" s="204"/>
      <c r="D243" s="205" t="s">
        <v>72</v>
      </c>
      <c r="E243" s="217" t="s">
        <v>326</v>
      </c>
      <c r="F243" s="217" t="s">
        <v>327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SUM(P244:P245)</f>
        <v>0</v>
      </c>
      <c r="Q243" s="211"/>
      <c r="R243" s="212">
        <f>SUM(R244:R245)</f>
        <v>0</v>
      </c>
      <c r="S243" s="211"/>
      <c r="T243" s="213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78</v>
      </c>
      <c r="AT243" s="215" t="s">
        <v>72</v>
      </c>
      <c r="AU243" s="215" t="s">
        <v>78</v>
      </c>
      <c r="AY243" s="214" t="s">
        <v>132</v>
      </c>
      <c r="BK243" s="216">
        <f>SUM(BK244:BK245)</f>
        <v>0</v>
      </c>
    </row>
    <row r="244" s="2" customFormat="1" ht="24.15" customHeight="1">
      <c r="A244" s="38"/>
      <c r="B244" s="39"/>
      <c r="C244" s="219" t="s">
        <v>328</v>
      </c>
      <c r="D244" s="219" t="s">
        <v>134</v>
      </c>
      <c r="E244" s="220" t="s">
        <v>329</v>
      </c>
      <c r="F244" s="221" t="s">
        <v>330</v>
      </c>
      <c r="G244" s="222" t="s">
        <v>307</v>
      </c>
      <c r="H244" s="223">
        <v>34.112000000000002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38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138</v>
      </c>
      <c r="AT244" s="231" t="s">
        <v>134</v>
      </c>
      <c r="AU244" s="231" t="s">
        <v>82</v>
      </c>
      <c r="AY244" s="17" t="s">
        <v>132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78</v>
      </c>
      <c r="BK244" s="232">
        <f>ROUND(I244*H244,2)</f>
        <v>0</v>
      </c>
      <c r="BL244" s="17" t="s">
        <v>138</v>
      </c>
      <c r="BM244" s="231" t="s">
        <v>331</v>
      </c>
    </row>
    <row r="245" s="2" customFormat="1" ht="24.15" customHeight="1">
      <c r="A245" s="38"/>
      <c r="B245" s="39"/>
      <c r="C245" s="219" t="s">
        <v>332</v>
      </c>
      <c r="D245" s="219" t="s">
        <v>134</v>
      </c>
      <c r="E245" s="220" t="s">
        <v>333</v>
      </c>
      <c r="F245" s="221" t="s">
        <v>334</v>
      </c>
      <c r="G245" s="222" t="s">
        <v>307</v>
      </c>
      <c r="H245" s="223">
        <v>34.112000000000002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38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138</v>
      </c>
      <c r="AT245" s="231" t="s">
        <v>134</v>
      </c>
      <c r="AU245" s="231" t="s">
        <v>82</v>
      </c>
      <c r="AY245" s="17" t="s">
        <v>132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78</v>
      </c>
      <c r="BK245" s="232">
        <f>ROUND(I245*H245,2)</f>
        <v>0</v>
      </c>
      <c r="BL245" s="17" t="s">
        <v>138</v>
      </c>
      <c r="BM245" s="231" t="s">
        <v>335</v>
      </c>
    </row>
    <row r="246" s="12" customFormat="1" ht="25.92" customHeight="1">
      <c r="A246" s="12"/>
      <c r="B246" s="203"/>
      <c r="C246" s="204"/>
      <c r="D246" s="205" t="s">
        <v>72</v>
      </c>
      <c r="E246" s="206" t="s">
        <v>336</v>
      </c>
      <c r="F246" s="206" t="s">
        <v>337</v>
      </c>
      <c r="G246" s="204"/>
      <c r="H246" s="204"/>
      <c r="I246" s="207"/>
      <c r="J246" s="208">
        <f>BK246</f>
        <v>0</v>
      </c>
      <c r="K246" s="204"/>
      <c r="L246" s="209"/>
      <c r="M246" s="210"/>
      <c r="N246" s="211"/>
      <c r="O246" s="211"/>
      <c r="P246" s="212">
        <f>P247+P261+P410+P465+P472+P517+P587+P597+P600+P610</f>
        <v>0</v>
      </c>
      <c r="Q246" s="211"/>
      <c r="R246" s="212">
        <f>R247+R261+R410+R465+R472+R517+R587+R597+R600+R610</f>
        <v>35.274965620000003</v>
      </c>
      <c r="S246" s="211"/>
      <c r="T246" s="213">
        <f>T247+T261+T410+T465+T472+T517+T587+T597+T600+T610</f>
        <v>25.881688139999998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82</v>
      </c>
      <c r="AT246" s="215" t="s">
        <v>72</v>
      </c>
      <c r="AU246" s="215" t="s">
        <v>73</v>
      </c>
      <c r="AY246" s="214" t="s">
        <v>132</v>
      </c>
      <c r="BK246" s="216">
        <f>BK247+BK261+BK410+BK465+BK472+BK517+BK587+BK597+BK600+BK610</f>
        <v>0</v>
      </c>
    </row>
    <row r="247" s="12" customFormat="1" ht="22.8" customHeight="1">
      <c r="A247" s="12"/>
      <c r="B247" s="203"/>
      <c r="C247" s="204"/>
      <c r="D247" s="205" t="s">
        <v>72</v>
      </c>
      <c r="E247" s="217" t="s">
        <v>338</v>
      </c>
      <c r="F247" s="217" t="s">
        <v>339</v>
      </c>
      <c r="G247" s="204"/>
      <c r="H247" s="204"/>
      <c r="I247" s="207"/>
      <c r="J247" s="218">
        <f>BK247</f>
        <v>0</v>
      </c>
      <c r="K247" s="204"/>
      <c r="L247" s="209"/>
      <c r="M247" s="210"/>
      <c r="N247" s="211"/>
      <c r="O247" s="211"/>
      <c r="P247" s="212">
        <f>SUM(P248:P260)</f>
        <v>0</v>
      </c>
      <c r="Q247" s="211"/>
      <c r="R247" s="212">
        <f>SUM(R248:R260)</f>
        <v>0.00056000000000000006</v>
      </c>
      <c r="S247" s="211"/>
      <c r="T247" s="213">
        <f>SUM(T248:T260)</f>
        <v>1.6434000000000002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4" t="s">
        <v>82</v>
      </c>
      <c r="AT247" s="215" t="s">
        <v>72</v>
      </c>
      <c r="AU247" s="215" t="s">
        <v>78</v>
      </c>
      <c r="AY247" s="214" t="s">
        <v>132</v>
      </c>
      <c r="BK247" s="216">
        <f>SUM(BK248:BK260)</f>
        <v>0</v>
      </c>
    </row>
    <row r="248" s="2" customFormat="1" ht="16.5" customHeight="1">
      <c r="A248" s="38"/>
      <c r="B248" s="39"/>
      <c r="C248" s="219" t="s">
        <v>340</v>
      </c>
      <c r="D248" s="219" t="s">
        <v>134</v>
      </c>
      <c r="E248" s="220" t="s">
        <v>341</v>
      </c>
      <c r="F248" s="221" t="s">
        <v>342</v>
      </c>
      <c r="G248" s="222" t="s">
        <v>137</v>
      </c>
      <c r="H248" s="223">
        <v>410.85000000000002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38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0.0040000000000000001</v>
      </c>
      <c r="T248" s="230">
        <f>S248*H248</f>
        <v>1.6434000000000002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172</v>
      </c>
      <c r="AT248" s="231" t="s">
        <v>134</v>
      </c>
      <c r="AU248" s="231" t="s">
        <v>82</v>
      </c>
      <c r="AY248" s="17" t="s">
        <v>132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78</v>
      </c>
      <c r="BK248" s="232">
        <f>ROUND(I248*H248,2)</f>
        <v>0</v>
      </c>
      <c r="BL248" s="17" t="s">
        <v>172</v>
      </c>
      <c r="BM248" s="231" t="s">
        <v>343</v>
      </c>
    </row>
    <row r="249" s="13" customFormat="1">
      <c r="A249" s="13"/>
      <c r="B249" s="233"/>
      <c r="C249" s="234"/>
      <c r="D249" s="235" t="s">
        <v>155</v>
      </c>
      <c r="E249" s="236" t="s">
        <v>1</v>
      </c>
      <c r="F249" s="237" t="s">
        <v>344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155</v>
      </c>
      <c r="AU249" s="243" t="s">
        <v>82</v>
      </c>
      <c r="AV249" s="13" t="s">
        <v>78</v>
      </c>
      <c r="AW249" s="13" t="s">
        <v>30</v>
      </c>
      <c r="AX249" s="13" t="s">
        <v>73</v>
      </c>
      <c r="AY249" s="243" t="s">
        <v>132</v>
      </c>
    </row>
    <row r="250" s="14" customFormat="1">
      <c r="A250" s="14"/>
      <c r="B250" s="244"/>
      <c r="C250" s="245"/>
      <c r="D250" s="235" t="s">
        <v>155</v>
      </c>
      <c r="E250" s="246" t="s">
        <v>1</v>
      </c>
      <c r="F250" s="247" t="s">
        <v>248</v>
      </c>
      <c r="G250" s="245"/>
      <c r="H250" s="248">
        <v>410.85000000000002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155</v>
      </c>
      <c r="AU250" s="254" t="s">
        <v>82</v>
      </c>
      <c r="AV250" s="14" t="s">
        <v>82</v>
      </c>
      <c r="AW250" s="14" t="s">
        <v>30</v>
      </c>
      <c r="AX250" s="14" t="s">
        <v>78</v>
      </c>
      <c r="AY250" s="254" t="s">
        <v>132</v>
      </c>
    </row>
    <row r="251" s="2" customFormat="1" ht="24.15" customHeight="1">
      <c r="A251" s="38"/>
      <c r="B251" s="39"/>
      <c r="C251" s="219" t="s">
        <v>345</v>
      </c>
      <c r="D251" s="219" t="s">
        <v>134</v>
      </c>
      <c r="E251" s="220" t="s">
        <v>346</v>
      </c>
      <c r="F251" s="221" t="s">
        <v>347</v>
      </c>
      <c r="G251" s="222" t="s">
        <v>146</v>
      </c>
      <c r="H251" s="223">
        <v>14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38</v>
      </c>
      <c r="O251" s="91"/>
      <c r="P251" s="229">
        <f>O251*H251</f>
        <v>0</v>
      </c>
      <c r="Q251" s="229">
        <v>4.0000000000000003E-05</v>
      </c>
      <c r="R251" s="229">
        <f>Q251*H251</f>
        <v>0.00056000000000000006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138</v>
      </c>
      <c r="AT251" s="231" t="s">
        <v>134</v>
      </c>
      <c r="AU251" s="231" t="s">
        <v>82</v>
      </c>
      <c r="AY251" s="17" t="s">
        <v>132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78</v>
      </c>
      <c r="BK251" s="232">
        <f>ROUND(I251*H251,2)</f>
        <v>0</v>
      </c>
      <c r="BL251" s="17" t="s">
        <v>138</v>
      </c>
      <c r="BM251" s="231" t="s">
        <v>348</v>
      </c>
    </row>
    <row r="252" s="13" customFormat="1">
      <c r="A252" s="13"/>
      <c r="B252" s="233"/>
      <c r="C252" s="234"/>
      <c r="D252" s="235" t="s">
        <v>155</v>
      </c>
      <c r="E252" s="236" t="s">
        <v>1</v>
      </c>
      <c r="F252" s="237" t="s">
        <v>349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155</v>
      </c>
      <c r="AU252" s="243" t="s">
        <v>82</v>
      </c>
      <c r="AV252" s="13" t="s">
        <v>78</v>
      </c>
      <c r="AW252" s="13" t="s">
        <v>30</v>
      </c>
      <c r="AX252" s="13" t="s">
        <v>73</v>
      </c>
      <c r="AY252" s="243" t="s">
        <v>132</v>
      </c>
    </row>
    <row r="253" s="14" customFormat="1">
      <c r="A253" s="14"/>
      <c r="B253" s="244"/>
      <c r="C253" s="245"/>
      <c r="D253" s="235" t="s">
        <v>155</v>
      </c>
      <c r="E253" s="246" t="s">
        <v>1</v>
      </c>
      <c r="F253" s="247" t="s">
        <v>143</v>
      </c>
      <c r="G253" s="245"/>
      <c r="H253" s="248">
        <v>3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155</v>
      </c>
      <c r="AU253" s="254" t="s">
        <v>82</v>
      </c>
      <c r="AV253" s="14" t="s">
        <v>82</v>
      </c>
      <c r="AW253" s="14" t="s">
        <v>30</v>
      </c>
      <c r="AX253" s="14" t="s">
        <v>73</v>
      </c>
      <c r="AY253" s="254" t="s">
        <v>132</v>
      </c>
    </row>
    <row r="254" s="13" customFormat="1">
      <c r="A254" s="13"/>
      <c r="B254" s="233"/>
      <c r="C254" s="234"/>
      <c r="D254" s="235" t="s">
        <v>155</v>
      </c>
      <c r="E254" s="236" t="s">
        <v>1</v>
      </c>
      <c r="F254" s="237" t="s">
        <v>350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155</v>
      </c>
      <c r="AU254" s="243" t="s">
        <v>82</v>
      </c>
      <c r="AV254" s="13" t="s">
        <v>78</v>
      </c>
      <c r="AW254" s="13" t="s">
        <v>30</v>
      </c>
      <c r="AX254" s="13" t="s">
        <v>73</v>
      </c>
      <c r="AY254" s="243" t="s">
        <v>132</v>
      </c>
    </row>
    <row r="255" s="14" customFormat="1">
      <c r="A255" s="14"/>
      <c r="B255" s="244"/>
      <c r="C255" s="245"/>
      <c r="D255" s="235" t="s">
        <v>155</v>
      </c>
      <c r="E255" s="246" t="s">
        <v>1</v>
      </c>
      <c r="F255" s="247" t="s">
        <v>82</v>
      </c>
      <c r="G255" s="245"/>
      <c r="H255" s="248">
        <v>2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155</v>
      </c>
      <c r="AU255" s="254" t="s">
        <v>82</v>
      </c>
      <c r="AV255" s="14" t="s">
        <v>82</v>
      </c>
      <c r="AW255" s="14" t="s">
        <v>30</v>
      </c>
      <c r="AX255" s="14" t="s">
        <v>73</v>
      </c>
      <c r="AY255" s="254" t="s">
        <v>132</v>
      </c>
    </row>
    <row r="256" s="13" customFormat="1">
      <c r="A256" s="13"/>
      <c r="B256" s="233"/>
      <c r="C256" s="234"/>
      <c r="D256" s="235" t="s">
        <v>155</v>
      </c>
      <c r="E256" s="236" t="s">
        <v>1</v>
      </c>
      <c r="F256" s="237" t="s">
        <v>351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155</v>
      </c>
      <c r="AU256" s="243" t="s">
        <v>82</v>
      </c>
      <c r="AV256" s="13" t="s">
        <v>78</v>
      </c>
      <c r="AW256" s="13" t="s">
        <v>30</v>
      </c>
      <c r="AX256" s="13" t="s">
        <v>73</v>
      </c>
      <c r="AY256" s="243" t="s">
        <v>132</v>
      </c>
    </row>
    <row r="257" s="14" customFormat="1">
      <c r="A257" s="14"/>
      <c r="B257" s="244"/>
      <c r="C257" s="245"/>
      <c r="D257" s="235" t="s">
        <v>155</v>
      </c>
      <c r="E257" s="246" t="s">
        <v>1</v>
      </c>
      <c r="F257" s="247" t="s">
        <v>182</v>
      </c>
      <c r="G257" s="245"/>
      <c r="H257" s="248">
        <v>9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155</v>
      </c>
      <c r="AU257" s="254" t="s">
        <v>82</v>
      </c>
      <c r="AV257" s="14" t="s">
        <v>82</v>
      </c>
      <c r="AW257" s="14" t="s">
        <v>30</v>
      </c>
      <c r="AX257" s="14" t="s">
        <v>73</v>
      </c>
      <c r="AY257" s="254" t="s">
        <v>132</v>
      </c>
    </row>
    <row r="258" s="15" customFormat="1">
      <c r="A258" s="15"/>
      <c r="B258" s="255"/>
      <c r="C258" s="256"/>
      <c r="D258" s="235" t="s">
        <v>155</v>
      </c>
      <c r="E258" s="257" t="s">
        <v>1</v>
      </c>
      <c r="F258" s="258" t="s">
        <v>160</v>
      </c>
      <c r="G258" s="256"/>
      <c r="H258" s="259">
        <v>14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155</v>
      </c>
      <c r="AU258" s="265" t="s">
        <v>82</v>
      </c>
      <c r="AV258" s="15" t="s">
        <v>138</v>
      </c>
      <c r="AW258" s="15" t="s">
        <v>30</v>
      </c>
      <c r="AX258" s="15" t="s">
        <v>78</v>
      </c>
      <c r="AY258" s="265" t="s">
        <v>132</v>
      </c>
    </row>
    <row r="259" s="2" customFormat="1" ht="33" customHeight="1">
      <c r="A259" s="38"/>
      <c r="B259" s="39"/>
      <c r="C259" s="219" t="s">
        <v>352</v>
      </c>
      <c r="D259" s="219" t="s">
        <v>134</v>
      </c>
      <c r="E259" s="220" t="s">
        <v>353</v>
      </c>
      <c r="F259" s="221" t="s">
        <v>354</v>
      </c>
      <c r="G259" s="222" t="s">
        <v>355</v>
      </c>
      <c r="H259" s="277"/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38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172</v>
      </c>
      <c r="AT259" s="231" t="s">
        <v>134</v>
      </c>
      <c r="AU259" s="231" t="s">
        <v>82</v>
      </c>
      <c r="AY259" s="17" t="s">
        <v>132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78</v>
      </c>
      <c r="BK259" s="232">
        <f>ROUND(I259*H259,2)</f>
        <v>0</v>
      </c>
      <c r="BL259" s="17" t="s">
        <v>172</v>
      </c>
      <c r="BM259" s="231" t="s">
        <v>356</v>
      </c>
    </row>
    <row r="260" s="2" customFormat="1" ht="24.15" customHeight="1">
      <c r="A260" s="38"/>
      <c r="B260" s="39"/>
      <c r="C260" s="219" t="s">
        <v>357</v>
      </c>
      <c r="D260" s="219" t="s">
        <v>134</v>
      </c>
      <c r="E260" s="220" t="s">
        <v>358</v>
      </c>
      <c r="F260" s="221" t="s">
        <v>359</v>
      </c>
      <c r="G260" s="222" t="s">
        <v>355</v>
      </c>
      <c r="H260" s="277"/>
      <c r="I260" s="224"/>
      <c r="J260" s="225">
        <f>ROUND(I260*H260,2)</f>
        <v>0</v>
      </c>
      <c r="K260" s="226"/>
      <c r="L260" s="44"/>
      <c r="M260" s="227" t="s">
        <v>1</v>
      </c>
      <c r="N260" s="228" t="s">
        <v>38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172</v>
      </c>
      <c r="AT260" s="231" t="s">
        <v>134</v>
      </c>
      <c r="AU260" s="231" t="s">
        <v>82</v>
      </c>
      <c r="AY260" s="17" t="s">
        <v>132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78</v>
      </c>
      <c r="BK260" s="232">
        <f>ROUND(I260*H260,2)</f>
        <v>0</v>
      </c>
      <c r="BL260" s="17" t="s">
        <v>172</v>
      </c>
      <c r="BM260" s="231" t="s">
        <v>360</v>
      </c>
    </row>
    <row r="261" s="12" customFormat="1" ht="22.8" customHeight="1">
      <c r="A261" s="12"/>
      <c r="B261" s="203"/>
      <c r="C261" s="204"/>
      <c r="D261" s="205" t="s">
        <v>72</v>
      </c>
      <c r="E261" s="217" t="s">
        <v>361</v>
      </c>
      <c r="F261" s="217" t="s">
        <v>362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SUM(P262:P409)</f>
        <v>0</v>
      </c>
      <c r="Q261" s="211"/>
      <c r="R261" s="212">
        <f>SUM(R262:R409)</f>
        <v>23.98947965</v>
      </c>
      <c r="S261" s="211"/>
      <c r="T261" s="213">
        <f>SUM(T262:T409)</f>
        <v>14.234791999999999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82</v>
      </c>
      <c r="AT261" s="215" t="s">
        <v>72</v>
      </c>
      <c r="AU261" s="215" t="s">
        <v>78</v>
      </c>
      <c r="AY261" s="214" t="s">
        <v>132</v>
      </c>
      <c r="BK261" s="216">
        <f>SUM(BK262:BK409)</f>
        <v>0</v>
      </c>
    </row>
    <row r="262" s="2" customFormat="1" ht="24.15" customHeight="1">
      <c r="A262" s="38"/>
      <c r="B262" s="39"/>
      <c r="C262" s="219" t="s">
        <v>363</v>
      </c>
      <c r="D262" s="219" t="s">
        <v>134</v>
      </c>
      <c r="E262" s="220" t="s">
        <v>364</v>
      </c>
      <c r="F262" s="221" t="s">
        <v>365</v>
      </c>
      <c r="G262" s="222" t="s">
        <v>137</v>
      </c>
      <c r="H262" s="223">
        <v>487.72300000000001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38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172</v>
      </c>
      <c r="AT262" s="231" t="s">
        <v>134</v>
      </c>
      <c r="AU262" s="231" t="s">
        <v>82</v>
      </c>
      <c r="AY262" s="17" t="s">
        <v>132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78</v>
      </c>
      <c r="BK262" s="232">
        <f>ROUND(I262*H262,2)</f>
        <v>0</v>
      </c>
      <c r="BL262" s="17" t="s">
        <v>172</v>
      </c>
      <c r="BM262" s="231" t="s">
        <v>366</v>
      </c>
    </row>
    <row r="263" s="13" customFormat="1">
      <c r="A263" s="13"/>
      <c r="B263" s="233"/>
      <c r="C263" s="234"/>
      <c r="D263" s="235" t="s">
        <v>155</v>
      </c>
      <c r="E263" s="236" t="s">
        <v>1</v>
      </c>
      <c r="F263" s="237" t="s">
        <v>367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155</v>
      </c>
      <c r="AU263" s="243" t="s">
        <v>82</v>
      </c>
      <c r="AV263" s="13" t="s">
        <v>78</v>
      </c>
      <c r="AW263" s="13" t="s">
        <v>30</v>
      </c>
      <c r="AX263" s="13" t="s">
        <v>73</v>
      </c>
      <c r="AY263" s="243" t="s">
        <v>132</v>
      </c>
    </row>
    <row r="264" s="14" customFormat="1">
      <c r="A264" s="14"/>
      <c r="B264" s="244"/>
      <c r="C264" s="245"/>
      <c r="D264" s="235" t="s">
        <v>155</v>
      </c>
      <c r="E264" s="246" t="s">
        <v>1</v>
      </c>
      <c r="F264" s="247" t="s">
        <v>248</v>
      </c>
      <c r="G264" s="245"/>
      <c r="H264" s="248">
        <v>410.85000000000002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155</v>
      </c>
      <c r="AU264" s="254" t="s">
        <v>82</v>
      </c>
      <c r="AV264" s="14" t="s">
        <v>82</v>
      </c>
      <c r="AW264" s="14" t="s">
        <v>30</v>
      </c>
      <c r="AX264" s="14" t="s">
        <v>73</v>
      </c>
      <c r="AY264" s="254" t="s">
        <v>132</v>
      </c>
    </row>
    <row r="265" s="13" customFormat="1">
      <c r="A265" s="13"/>
      <c r="B265" s="233"/>
      <c r="C265" s="234"/>
      <c r="D265" s="235" t="s">
        <v>155</v>
      </c>
      <c r="E265" s="236" t="s">
        <v>1</v>
      </c>
      <c r="F265" s="237" t="s">
        <v>180</v>
      </c>
      <c r="G265" s="234"/>
      <c r="H265" s="236" t="s">
        <v>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155</v>
      </c>
      <c r="AU265" s="243" t="s">
        <v>82</v>
      </c>
      <c r="AV265" s="13" t="s">
        <v>78</v>
      </c>
      <c r="AW265" s="13" t="s">
        <v>30</v>
      </c>
      <c r="AX265" s="13" t="s">
        <v>73</v>
      </c>
      <c r="AY265" s="243" t="s">
        <v>132</v>
      </c>
    </row>
    <row r="266" s="14" customFormat="1">
      <c r="A266" s="14"/>
      <c r="B266" s="244"/>
      <c r="C266" s="245"/>
      <c r="D266" s="235" t="s">
        <v>155</v>
      </c>
      <c r="E266" s="246" t="s">
        <v>1</v>
      </c>
      <c r="F266" s="247" t="s">
        <v>368</v>
      </c>
      <c r="G266" s="245"/>
      <c r="H266" s="248">
        <v>12.829000000000001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155</v>
      </c>
      <c r="AU266" s="254" t="s">
        <v>82</v>
      </c>
      <c r="AV266" s="14" t="s">
        <v>82</v>
      </c>
      <c r="AW266" s="14" t="s">
        <v>30</v>
      </c>
      <c r="AX266" s="14" t="s">
        <v>73</v>
      </c>
      <c r="AY266" s="254" t="s">
        <v>132</v>
      </c>
    </row>
    <row r="267" s="14" customFormat="1">
      <c r="A267" s="14"/>
      <c r="B267" s="244"/>
      <c r="C267" s="245"/>
      <c r="D267" s="235" t="s">
        <v>155</v>
      </c>
      <c r="E267" s="246" t="s">
        <v>1</v>
      </c>
      <c r="F267" s="247" t="s">
        <v>369</v>
      </c>
      <c r="G267" s="245"/>
      <c r="H267" s="248">
        <v>46.804000000000002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155</v>
      </c>
      <c r="AU267" s="254" t="s">
        <v>82</v>
      </c>
      <c r="AV267" s="14" t="s">
        <v>82</v>
      </c>
      <c r="AW267" s="14" t="s">
        <v>30</v>
      </c>
      <c r="AX267" s="14" t="s">
        <v>73</v>
      </c>
      <c r="AY267" s="254" t="s">
        <v>132</v>
      </c>
    </row>
    <row r="268" s="13" customFormat="1">
      <c r="A268" s="13"/>
      <c r="B268" s="233"/>
      <c r="C268" s="234"/>
      <c r="D268" s="235" t="s">
        <v>155</v>
      </c>
      <c r="E268" s="236" t="s">
        <v>1</v>
      </c>
      <c r="F268" s="237" t="s">
        <v>370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155</v>
      </c>
      <c r="AU268" s="243" t="s">
        <v>82</v>
      </c>
      <c r="AV268" s="13" t="s">
        <v>78</v>
      </c>
      <c r="AW268" s="13" t="s">
        <v>30</v>
      </c>
      <c r="AX268" s="13" t="s">
        <v>73</v>
      </c>
      <c r="AY268" s="243" t="s">
        <v>132</v>
      </c>
    </row>
    <row r="269" s="14" customFormat="1">
      <c r="A269" s="14"/>
      <c r="B269" s="244"/>
      <c r="C269" s="245"/>
      <c r="D269" s="235" t="s">
        <v>155</v>
      </c>
      <c r="E269" s="246" t="s">
        <v>1</v>
      </c>
      <c r="F269" s="247" t="s">
        <v>371</v>
      </c>
      <c r="G269" s="245"/>
      <c r="H269" s="248">
        <v>17.239999999999998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155</v>
      </c>
      <c r="AU269" s="254" t="s">
        <v>82</v>
      </c>
      <c r="AV269" s="14" t="s">
        <v>82</v>
      </c>
      <c r="AW269" s="14" t="s">
        <v>30</v>
      </c>
      <c r="AX269" s="14" t="s">
        <v>73</v>
      </c>
      <c r="AY269" s="254" t="s">
        <v>132</v>
      </c>
    </row>
    <row r="270" s="15" customFormat="1">
      <c r="A270" s="15"/>
      <c r="B270" s="255"/>
      <c r="C270" s="256"/>
      <c r="D270" s="235" t="s">
        <v>155</v>
      </c>
      <c r="E270" s="257" t="s">
        <v>1</v>
      </c>
      <c r="F270" s="258" t="s">
        <v>160</v>
      </c>
      <c r="G270" s="256"/>
      <c r="H270" s="259">
        <v>487.72300000000001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5" t="s">
        <v>155</v>
      </c>
      <c r="AU270" s="265" t="s">
        <v>82</v>
      </c>
      <c r="AV270" s="15" t="s">
        <v>138</v>
      </c>
      <c r="AW270" s="15" t="s">
        <v>30</v>
      </c>
      <c r="AX270" s="15" t="s">
        <v>78</v>
      </c>
      <c r="AY270" s="265" t="s">
        <v>132</v>
      </c>
    </row>
    <row r="271" s="2" customFormat="1" ht="16.5" customHeight="1">
      <c r="A271" s="38"/>
      <c r="B271" s="39"/>
      <c r="C271" s="266" t="s">
        <v>372</v>
      </c>
      <c r="D271" s="266" t="s">
        <v>202</v>
      </c>
      <c r="E271" s="267" t="s">
        <v>373</v>
      </c>
      <c r="F271" s="268" t="s">
        <v>374</v>
      </c>
      <c r="G271" s="269" t="s">
        <v>307</v>
      </c>
      <c r="H271" s="270">
        <v>0.14599999999999999</v>
      </c>
      <c r="I271" s="271"/>
      <c r="J271" s="272">
        <f>ROUND(I271*H271,2)</f>
        <v>0</v>
      </c>
      <c r="K271" s="273"/>
      <c r="L271" s="274"/>
      <c r="M271" s="275" t="s">
        <v>1</v>
      </c>
      <c r="N271" s="276" t="s">
        <v>38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304</v>
      </c>
      <c r="AT271" s="231" t="s">
        <v>202</v>
      </c>
      <c r="AU271" s="231" t="s">
        <v>82</v>
      </c>
      <c r="AY271" s="17" t="s">
        <v>132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78</v>
      </c>
      <c r="BK271" s="232">
        <f>ROUND(I271*H271,2)</f>
        <v>0</v>
      </c>
      <c r="BL271" s="17" t="s">
        <v>172</v>
      </c>
      <c r="BM271" s="231" t="s">
        <v>375</v>
      </c>
    </row>
    <row r="272" s="13" customFormat="1">
      <c r="A272" s="13"/>
      <c r="B272" s="233"/>
      <c r="C272" s="234"/>
      <c r="D272" s="235" t="s">
        <v>155</v>
      </c>
      <c r="E272" s="236" t="s">
        <v>1</v>
      </c>
      <c r="F272" s="237" t="s">
        <v>376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155</v>
      </c>
      <c r="AU272" s="243" t="s">
        <v>82</v>
      </c>
      <c r="AV272" s="13" t="s">
        <v>78</v>
      </c>
      <c r="AW272" s="13" t="s">
        <v>30</v>
      </c>
      <c r="AX272" s="13" t="s">
        <v>73</v>
      </c>
      <c r="AY272" s="243" t="s">
        <v>132</v>
      </c>
    </row>
    <row r="273" s="14" customFormat="1">
      <c r="A273" s="14"/>
      <c r="B273" s="244"/>
      <c r="C273" s="245"/>
      <c r="D273" s="235" t="s">
        <v>155</v>
      </c>
      <c r="E273" s="246" t="s">
        <v>1</v>
      </c>
      <c r="F273" s="247" t="s">
        <v>377</v>
      </c>
      <c r="G273" s="245"/>
      <c r="H273" s="248">
        <v>0.14599999999999999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155</v>
      </c>
      <c r="AU273" s="254" t="s">
        <v>82</v>
      </c>
      <c r="AV273" s="14" t="s">
        <v>82</v>
      </c>
      <c r="AW273" s="14" t="s">
        <v>30</v>
      </c>
      <c r="AX273" s="14" t="s">
        <v>78</v>
      </c>
      <c r="AY273" s="254" t="s">
        <v>132</v>
      </c>
    </row>
    <row r="274" s="2" customFormat="1" ht="24.15" customHeight="1">
      <c r="A274" s="38"/>
      <c r="B274" s="39"/>
      <c r="C274" s="219" t="s">
        <v>378</v>
      </c>
      <c r="D274" s="219" t="s">
        <v>134</v>
      </c>
      <c r="E274" s="220" t="s">
        <v>379</v>
      </c>
      <c r="F274" s="221" t="s">
        <v>380</v>
      </c>
      <c r="G274" s="222" t="s">
        <v>137</v>
      </c>
      <c r="H274" s="223">
        <v>1452.74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38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0.0054999999999999997</v>
      </c>
      <c r="T274" s="230">
        <f>S274*H274</f>
        <v>7.9900699999999993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172</v>
      </c>
      <c r="AT274" s="231" t="s">
        <v>134</v>
      </c>
      <c r="AU274" s="231" t="s">
        <v>82</v>
      </c>
      <c r="AY274" s="17" t="s">
        <v>132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78</v>
      </c>
      <c r="BK274" s="232">
        <f>ROUND(I274*H274,2)</f>
        <v>0</v>
      </c>
      <c r="BL274" s="17" t="s">
        <v>172</v>
      </c>
      <c r="BM274" s="231" t="s">
        <v>381</v>
      </c>
    </row>
    <row r="275" s="13" customFormat="1">
      <c r="A275" s="13"/>
      <c r="B275" s="233"/>
      <c r="C275" s="234"/>
      <c r="D275" s="235" t="s">
        <v>155</v>
      </c>
      <c r="E275" s="236" t="s">
        <v>1</v>
      </c>
      <c r="F275" s="237" t="s">
        <v>382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155</v>
      </c>
      <c r="AU275" s="243" t="s">
        <v>82</v>
      </c>
      <c r="AV275" s="13" t="s">
        <v>78</v>
      </c>
      <c r="AW275" s="13" t="s">
        <v>30</v>
      </c>
      <c r="AX275" s="13" t="s">
        <v>73</v>
      </c>
      <c r="AY275" s="243" t="s">
        <v>132</v>
      </c>
    </row>
    <row r="276" s="14" customFormat="1">
      <c r="A276" s="14"/>
      <c r="B276" s="244"/>
      <c r="C276" s="245"/>
      <c r="D276" s="235" t="s">
        <v>155</v>
      </c>
      <c r="E276" s="246" t="s">
        <v>1</v>
      </c>
      <c r="F276" s="247" t="s">
        <v>383</v>
      </c>
      <c r="G276" s="245"/>
      <c r="H276" s="248">
        <v>884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155</v>
      </c>
      <c r="AU276" s="254" t="s">
        <v>82</v>
      </c>
      <c r="AV276" s="14" t="s">
        <v>82</v>
      </c>
      <c r="AW276" s="14" t="s">
        <v>30</v>
      </c>
      <c r="AX276" s="14" t="s">
        <v>73</v>
      </c>
      <c r="AY276" s="254" t="s">
        <v>132</v>
      </c>
    </row>
    <row r="277" s="13" customFormat="1">
      <c r="A277" s="13"/>
      <c r="B277" s="233"/>
      <c r="C277" s="234"/>
      <c r="D277" s="235" t="s">
        <v>155</v>
      </c>
      <c r="E277" s="236" t="s">
        <v>1</v>
      </c>
      <c r="F277" s="237" t="s">
        <v>384</v>
      </c>
      <c r="G277" s="234"/>
      <c r="H277" s="236" t="s">
        <v>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155</v>
      </c>
      <c r="AU277" s="243" t="s">
        <v>82</v>
      </c>
      <c r="AV277" s="13" t="s">
        <v>78</v>
      </c>
      <c r="AW277" s="13" t="s">
        <v>30</v>
      </c>
      <c r="AX277" s="13" t="s">
        <v>73</v>
      </c>
      <c r="AY277" s="243" t="s">
        <v>132</v>
      </c>
    </row>
    <row r="278" s="14" customFormat="1">
      <c r="A278" s="14"/>
      <c r="B278" s="244"/>
      <c r="C278" s="245"/>
      <c r="D278" s="235" t="s">
        <v>155</v>
      </c>
      <c r="E278" s="246" t="s">
        <v>1</v>
      </c>
      <c r="F278" s="247" t="s">
        <v>385</v>
      </c>
      <c r="G278" s="245"/>
      <c r="H278" s="248">
        <v>568.74000000000001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155</v>
      </c>
      <c r="AU278" s="254" t="s">
        <v>82</v>
      </c>
      <c r="AV278" s="14" t="s">
        <v>82</v>
      </c>
      <c r="AW278" s="14" t="s">
        <v>30</v>
      </c>
      <c r="AX278" s="14" t="s">
        <v>73</v>
      </c>
      <c r="AY278" s="254" t="s">
        <v>132</v>
      </c>
    </row>
    <row r="279" s="15" customFormat="1">
      <c r="A279" s="15"/>
      <c r="B279" s="255"/>
      <c r="C279" s="256"/>
      <c r="D279" s="235" t="s">
        <v>155</v>
      </c>
      <c r="E279" s="257" t="s">
        <v>1</v>
      </c>
      <c r="F279" s="258" t="s">
        <v>160</v>
      </c>
      <c r="G279" s="256"/>
      <c r="H279" s="259">
        <v>1452.74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155</v>
      </c>
      <c r="AU279" s="265" t="s">
        <v>82</v>
      </c>
      <c r="AV279" s="15" t="s">
        <v>138</v>
      </c>
      <c r="AW279" s="15" t="s">
        <v>30</v>
      </c>
      <c r="AX279" s="15" t="s">
        <v>78</v>
      </c>
      <c r="AY279" s="265" t="s">
        <v>132</v>
      </c>
    </row>
    <row r="280" s="2" customFormat="1" ht="24.15" customHeight="1">
      <c r="A280" s="38"/>
      <c r="B280" s="39"/>
      <c r="C280" s="219" t="s">
        <v>386</v>
      </c>
      <c r="D280" s="219" t="s">
        <v>134</v>
      </c>
      <c r="E280" s="220" t="s">
        <v>387</v>
      </c>
      <c r="F280" s="221" t="s">
        <v>388</v>
      </c>
      <c r="G280" s="222" t="s">
        <v>137</v>
      </c>
      <c r="H280" s="223">
        <v>567.702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38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0.010999999999999999</v>
      </c>
      <c r="T280" s="230">
        <f>S280*H280</f>
        <v>6.2447219999999994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172</v>
      </c>
      <c r="AT280" s="231" t="s">
        <v>134</v>
      </c>
      <c r="AU280" s="231" t="s">
        <v>82</v>
      </c>
      <c r="AY280" s="17" t="s">
        <v>132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78</v>
      </c>
      <c r="BK280" s="232">
        <f>ROUND(I280*H280,2)</f>
        <v>0</v>
      </c>
      <c r="BL280" s="17" t="s">
        <v>172</v>
      </c>
      <c r="BM280" s="231" t="s">
        <v>389</v>
      </c>
    </row>
    <row r="281" s="13" customFormat="1">
      <c r="A281" s="13"/>
      <c r="B281" s="233"/>
      <c r="C281" s="234"/>
      <c r="D281" s="235" t="s">
        <v>155</v>
      </c>
      <c r="E281" s="236" t="s">
        <v>1</v>
      </c>
      <c r="F281" s="237" t="s">
        <v>390</v>
      </c>
      <c r="G281" s="234"/>
      <c r="H281" s="236" t="s">
        <v>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155</v>
      </c>
      <c r="AU281" s="243" t="s">
        <v>82</v>
      </c>
      <c r="AV281" s="13" t="s">
        <v>78</v>
      </c>
      <c r="AW281" s="13" t="s">
        <v>30</v>
      </c>
      <c r="AX281" s="13" t="s">
        <v>73</v>
      </c>
      <c r="AY281" s="243" t="s">
        <v>132</v>
      </c>
    </row>
    <row r="282" s="14" customFormat="1">
      <c r="A282" s="14"/>
      <c r="B282" s="244"/>
      <c r="C282" s="245"/>
      <c r="D282" s="235" t="s">
        <v>155</v>
      </c>
      <c r="E282" s="246" t="s">
        <v>1</v>
      </c>
      <c r="F282" s="247" t="s">
        <v>248</v>
      </c>
      <c r="G282" s="245"/>
      <c r="H282" s="248">
        <v>410.85000000000002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155</v>
      </c>
      <c r="AU282" s="254" t="s">
        <v>82</v>
      </c>
      <c r="AV282" s="14" t="s">
        <v>82</v>
      </c>
      <c r="AW282" s="14" t="s">
        <v>30</v>
      </c>
      <c r="AX282" s="14" t="s">
        <v>73</v>
      </c>
      <c r="AY282" s="254" t="s">
        <v>132</v>
      </c>
    </row>
    <row r="283" s="13" customFormat="1">
      <c r="A283" s="13"/>
      <c r="B283" s="233"/>
      <c r="C283" s="234"/>
      <c r="D283" s="235" t="s">
        <v>155</v>
      </c>
      <c r="E283" s="236" t="s">
        <v>1</v>
      </c>
      <c r="F283" s="237" t="s">
        <v>391</v>
      </c>
      <c r="G283" s="234"/>
      <c r="H283" s="236" t="s">
        <v>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155</v>
      </c>
      <c r="AU283" s="243" t="s">
        <v>82</v>
      </c>
      <c r="AV283" s="13" t="s">
        <v>78</v>
      </c>
      <c r="AW283" s="13" t="s">
        <v>30</v>
      </c>
      <c r="AX283" s="13" t="s">
        <v>73</v>
      </c>
      <c r="AY283" s="243" t="s">
        <v>132</v>
      </c>
    </row>
    <row r="284" s="14" customFormat="1">
      <c r="A284" s="14"/>
      <c r="B284" s="244"/>
      <c r="C284" s="245"/>
      <c r="D284" s="235" t="s">
        <v>155</v>
      </c>
      <c r="E284" s="246" t="s">
        <v>1</v>
      </c>
      <c r="F284" s="247" t="s">
        <v>392</v>
      </c>
      <c r="G284" s="245"/>
      <c r="H284" s="248">
        <v>41.694000000000003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155</v>
      </c>
      <c r="AU284" s="254" t="s">
        <v>82</v>
      </c>
      <c r="AV284" s="14" t="s">
        <v>82</v>
      </c>
      <c r="AW284" s="14" t="s">
        <v>30</v>
      </c>
      <c r="AX284" s="14" t="s">
        <v>73</v>
      </c>
      <c r="AY284" s="254" t="s">
        <v>132</v>
      </c>
    </row>
    <row r="285" s="14" customFormat="1">
      <c r="A285" s="14"/>
      <c r="B285" s="244"/>
      <c r="C285" s="245"/>
      <c r="D285" s="235" t="s">
        <v>155</v>
      </c>
      <c r="E285" s="246" t="s">
        <v>1</v>
      </c>
      <c r="F285" s="247" t="s">
        <v>393</v>
      </c>
      <c r="G285" s="245"/>
      <c r="H285" s="248">
        <v>93.608000000000004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155</v>
      </c>
      <c r="AU285" s="254" t="s">
        <v>82</v>
      </c>
      <c r="AV285" s="14" t="s">
        <v>82</v>
      </c>
      <c r="AW285" s="14" t="s">
        <v>30</v>
      </c>
      <c r="AX285" s="14" t="s">
        <v>73</v>
      </c>
      <c r="AY285" s="254" t="s">
        <v>132</v>
      </c>
    </row>
    <row r="286" s="13" customFormat="1">
      <c r="A286" s="13"/>
      <c r="B286" s="233"/>
      <c r="C286" s="234"/>
      <c r="D286" s="235" t="s">
        <v>155</v>
      </c>
      <c r="E286" s="236" t="s">
        <v>1</v>
      </c>
      <c r="F286" s="237" t="s">
        <v>370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155</v>
      </c>
      <c r="AU286" s="243" t="s">
        <v>82</v>
      </c>
      <c r="AV286" s="13" t="s">
        <v>78</v>
      </c>
      <c r="AW286" s="13" t="s">
        <v>30</v>
      </c>
      <c r="AX286" s="13" t="s">
        <v>73</v>
      </c>
      <c r="AY286" s="243" t="s">
        <v>132</v>
      </c>
    </row>
    <row r="287" s="14" customFormat="1">
      <c r="A287" s="14"/>
      <c r="B287" s="244"/>
      <c r="C287" s="245"/>
      <c r="D287" s="235" t="s">
        <v>155</v>
      </c>
      <c r="E287" s="246" t="s">
        <v>1</v>
      </c>
      <c r="F287" s="247" t="s">
        <v>394</v>
      </c>
      <c r="G287" s="245"/>
      <c r="H287" s="248">
        <v>21.550000000000001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155</v>
      </c>
      <c r="AU287" s="254" t="s">
        <v>82</v>
      </c>
      <c r="AV287" s="14" t="s">
        <v>82</v>
      </c>
      <c r="AW287" s="14" t="s">
        <v>30</v>
      </c>
      <c r="AX287" s="14" t="s">
        <v>73</v>
      </c>
      <c r="AY287" s="254" t="s">
        <v>132</v>
      </c>
    </row>
    <row r="288" s="13" customFormat="1">
      <c r="A288" s="13"/>
      <c r="B288" s="233"/>
      <c r="C288" s="234"/>
      <c r="D288" s="235" t="s">
        <v>155</v>
      </c>
      <c r="E288" s="236" t="s">
        <v>1</v>
      </c>
      <c r="F288" s="237" t="s">
        <v>395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155</v>
      </c>
      <c r="AU288" s="243" t="s">
        <v>82</v>
      </c>
      <c r="AV288" s="13" t="s">
        <v>78</v>
      </c>
      <c r="AW288" s="13" t="s">
        <v>30</v>
      </c>
      <c r="AX288" s="13" t="s">
        <v>73</v>
      </c>
      <c r="AY288" s="243" t="s">
        <v>132</v>
      </c>
    </row>
    <row r="289" s="15" customFormat="1">
      <c r="A289" s="15"/>
      <c r="B289" s="255"/>
      <c r="C289" s="256"/>
      <c r="D289" s="235" t="s">
        <v>155</v>
      </c>
      <c r="E289" s="257" t="s">
        <v>1</v>
      </c>
      <c r="F289" s="258" t="s">
        <v>160</v>
      </c>
      <c r="G289" s="256"/>
      <c r="H289" s="259">
        <v>567.702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5" t="s">
        <v>155</v>
      </c>
      <c r="AU289" s="265" t="s">
        <v>82</v>
      </c>
      <c r="AV289" s="15" t="s">
        <v>138</v>
      </c>
      <c r="AW289" s="15" t="s">
        <v>30</v>
      </c>
      <c r="AX289" s="15" t="s">
        <v>78</v>
      </c>
      <c r="AY289" s="265" t="s">
        <v>132</v>
      </c>
    </row>
    <row r="290" s="2" customFormat="1" ht="24.15" customHeight="1">
      <c r="A290" s="38"/>
      <c r="B290" s="39"/>
      <c r="C290" s="219" t="s">
        <v>396</v>
      </c>
      <c r="D290" s="219" t="s">
        <v>134</v>
      </c>
      <c r="E290" s="220" t="s">
        <v>397</v>
      </c>
      <c r="F290" s="221" t="s">
        <v>398</v>
      </c>
      <c r="G290" s="222" t="s">
        <v>137</v>
      </c>
      <c r="H290" s="223">
        <v>410.85000000000002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38</v>
      </c>
      <c r="O290" s="91"/>
      <c r="P290" s="229">
        <f>O290*H290</f>
        <v>0</v>
      </c>
      <c r="Q290" s="229">
        <v>0.00036000000000000002</v>
      </c>
      <c r="R290" s="229">
        <f>Q290*H290</f>
        <v>0.14790600000000001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172</v>
      </c>
      <c r="AT290" s="231" t="s">
        <v>134</v>
      </c>
      <c r="AU290" s="231" t="s">
        <v>82</v>
      </c>
      <c r="AY290" s="17" t="s">
        <v>132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78</v>
      </c>
      <c r="BK290" s="232">
        <f>ROUND(I290*H290,2)</f>
        <v>0</v>
      </c>
      <c r="BL290" s="17" t="s">
        <v>172</v>
      </c>
      <c r="BM290" s="231" t="s">
        <v>399</v>
      </c>
    </row>
    <row r="291" s="13" customFormat="1">
      <c r="A291" s="13"/>
      <c r="B291" s="233"/>
      <c r="C291" s="234"/>
      <c r="D291" s="235" t="s">
        <v>155</v>
      </c>
      <c r="E291" s="236" t="s">
        <v>1</v>
      </c>
      <c r="F291" s="237" t="s">
        <v>400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155</v>
      </c>
      <c r="AU291" s="243" t="s">
        <v>82</v>
      </c>
      <c r="AV291" s="13" t="s">
        <v>78</v>
      </c>
      <c r="AW291" s="13" t="s">
        <v>30</v>
      </c>
      <c r="AX291" s="13" t="s">
        <v>73</v>
      </c>
      <c r="AY291" s="243" t="s">
        <v>132</v>
      </c>
    </row>
    <row r="292" s="14" customFormat="1">
      <c r="A292" s="14"/>
      <c r="B292" s="244"/>
      <c r="C292" s="245"/>
      <c r="D292" s="235" t="s">
        <v>155</v>
      </c>
      <c r="E292" s="246" t="s">
        <v>1</v>
      </c>
      <c r="F292" s="247" t="s">
        <v>248</v>
      </c>
      <c r="G292" s="245"/>
      <c r="H292" s="248">
        <v>410.85000000000002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155</v>
      </c>
      <c r="AU292" s="254" t="s">
        <v>82</v>
      </c>
      <c r="AV292" s="14" t="s">
        <v>82</v>
      </c>
      <c r="AW292" s="14" t="s">
        <v>30</v>
      </c>
      <c r="AX292" s="14" t="s">
        <v>78</v>
      </c>
      <c r="AY292" s="254" t="s">
        <v>132</v>
      </c>
    </row>
    <row r="293" s="2" customFormat="1" ht="55.5" customHeight="1">
      <c r="A293" s="38"/>
      <c r="B293" s="39"/>
      <c r="C293" s="266" t="s">
        <v>401</v>
      </c>
      <c r="D293" s="266" t="s">
        <v>202</v>
      </c>
      <c r="E293" s="267" t="s">
        <v>402</v>
      </c>
      <c r="F293" s="268" t="s">
        <v>403</v>
      </c>
      <c r="G293" s="269" t="s">
        <v>137</v>
      </c>
      <c r="H293" s="270">
        <v>472.47800000000001</v>
      </c>
      <c r="I293" s="271"/>
      <c r="J293" s="272">
        <f>ROUND(I293*H293,2)</f>
        <v>0</v>
      </c>
      <c r="K293" s="273"/>
      <c r="L293" s="274"/>
      <c r="M293" s="275" t="s">
        <v>1</v>
      </c>
      <c r="N293" s="276" t="s">
        <v>38</v>
      </c>
      <c r="O293" s="91"/>
      <c r="P293" s="229">
        <f>O293*H293</f>
        <v>0</v>
      </c>
      <c r="Q293" s="229">
        <v>0.0047000000000000002</v>
      </c>
      <c r="R293" s="229">
        <f>Q293*H293</f>
        <v>2.2206466000000002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304</v>
      </c>
      <c r="AT293" s="231" t="s">
        <v>202</v>
      </c>
      <c r="AU293" s="231" t="s">
        <v>82</v>
      </c>
      <c r="AY293" s="17" t="s">
        <v>132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78</v>
      </c>
      <c r="BK293" s="232">
        <f>ROUND(I293*H293,2)</f>
        <v>0</v>
      </c>
      <c r="BL293" s="17" t="s">
        <v>172</v>
      </c>
      <c r="BM293" s="231" t="s">
        <v>404</v>
      </c>
    </row>
    <row r="294" s="13" customFormat="1">
      <c r="A294" s="13"/>
      <c r="B294" s="233"/>
      <c r="C294" s="234"/>
      <c r="D294" s="235" t="s">
        <v>155</v>
      </c>
      <c r="E294" s="236" t="s">
        <v>1</v>
      </c>
      <c r="F294" s="237" t="s">
        <v>376</v>
      </c>
      <c r="G294" s="234"/>
      <c r="H294" s="236" t="s">
        <v>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155</v>
      </c>
      <c r="AU294" s="243" t="s">
        <v>82</v>
      </c>
      <c r="AV294" s="13" t="s">
        <v>78</v>
      </c>
      <c r="AW294" s="13" t="s">
        <v>30</v>
      </c>
      <c r="AX294" s="13" t="s">
        <v>73</v>
      </c>
      <c r="AY294" s="243" t="s">
        <v>132</v>
      </c>
    </row>
    <row r="295" s="14" customFormat="1">
      <c r="A295" s="14"/>
      <c r="B295" s="244"/>
      <c r="C295" s="245"/>
      <c r="D295" s="235" t="s">
        <v>155</v>
      </c>
      <c r="E295" s="246" t="s">
        <v>1</v>
      </c>
      <c r="F295" s="247" t="s">
        <v>405</v>
      </c>
      <c r="G295" s="245"/>
      <c r="H295" s="248">
        <v>472.47800000000001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155</v>
      </c>
      <c r="AU295" s="254" t="s">
        <v>82</v>
      </c>
      <c r="AV295" s="14" t="s">
        <v>82</v>
      </c>
      <c r="AW295" s="14" t="s">
        <v>30</v>
      </c>
      <c r="AX295" s="14" t="s">
        <v>78</v>
      </c>
      <c r="AY295" s="254" t="s">
        <v>132</v>
      </c>
    </row>
    <row r="296" s="2" customFormat="1" ht="24.15" customHeight="1">
      <c r="A296" s="38"/>
      <c r="B296" s="39"/>
      <c r="C296" s="219" t="s">
        <v>406</v>
      </c>
      <c r="D296" s="219" t="s">
        <v>134</v>
      </c>
      <c r="E296" s="220" t="s">
        <v>407</v>
      </c>
      <c r="F296" s="221" t="s">
        <v>408</v>
      </c>
      <c r="G296" s="222" t="s">
        <v>137</v>
      </c>
      <c r="H296" s="223">
        <v>205.42500000000001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38</v>
      </c>
      <c r="O296" s="91"/>
      <c r="P296" s="229">
        <f>O296*H296</f>
        <v>0</v>
      </c>
      <c r="Q296" s="229">
        <v>0.00019000000000000001</v>
      </c>
      <c r="R296" s="229">
        <f>Q296*H296</f>
        <v>0.039030750000000003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172</v>
      </c>
      <c r="AT296" s="231" t="s">
        <v>134</v>
      </c>
      <c r="AU296" s="231" t="s">
        <v>82</v>
      </c>
      <c r="AY296" s="17" t="s">
        <v>132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78</v>
      </c>
      <c r="BK296" s="232">
        <f>ROUND(I296*H296,2)</f>
        <v>0</v>
      </c>
      <c r="BL296" s="17" t="s">
        <v>172</v>
      </c>
      <c r="BM296" s="231" t="s">
        <v>409</v>
      </c>
    </row>
    <row r="297" s="13" customFormat="1">
      <c r="A297" s="13"/>
      <c r="B297" s="233"/>
      <c r="C297" s="234"/>
      <c r="D297" s="235" t="s">
        <v>155</v>
      </c>
      <c r="E297" s="236" t="s">
        <v>1</v>
      </c>
      <c r="F297" s="237" t="s">
        <v>410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155</v>
      </c>
      <c r="AU297" s="243" t="s">
        <v>82</v>
      </c>
      <c r="AV297" s="13" t="s">
        <v>78</v>
      </c>
      <c r="AW297" s="13" t="s">
        <v>30</v>
      </c>
      <c r="AX297" s="13" t="s">
        <v>73</v>
      </c>
      <c r="AY297" s="243" t="s">
        <v>132</v>
      </c>
    </row>
    <row r="298" s="14" customFormat="1">
      <c r="A298" s="14"/>
      <c r="B298" s="244"/>
      <c r="C298" s="245"/>
      <c r="D298" s="235" t="s">
        <v>155</v>
      </c>
      <c r="E298" s="246" t="s">
        <v>1</v>
      </c>
      <c r="F298" s="247" t="s">
        <v>411</v>
      </c>
      <c r="G298" s="245"/>
      <c r="H298" s="248">
        <v>205.42500000000001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155</v>
      </c>
      <c r="AU298" s="254" t="s">
        <v>82</v>
      </c>
      <c r="AV298" s="14" t="s">
        <v>82</v>
      </c>
      <c r="AW298" s="14" t="s">
        <v>30</v>
      </c>
      <c r="AX298" s="14" t="s">
        <v>78</v>
      </c>
      <c r="AY298" s="254" t="s">
        <v>132</v>
      </c>
    </row>
    <row r="299" s="2" customFormat="1" ht="33" customHeight="1">
      <c r="A299" s="38"/>
      <c r="B299" s="39"/>
      <c r="C299" s="266" t="s">
        <v>412</v>
      </c>
      <c r="D299" s="266" t="s">
        <v>202</v>
      </c>
      <c r="E299" s="267" t="s">
        <v>413</v>
      </c>
      <c r="F299" s="268" t="s">
        <v>414</v>
      </c>
      <c r="G299" s="269" t="s">
        <v>137</v>
      </c>
      <c r="H299" s="270">
        <v>236.239</v>
      </c>
      <c r="I299" s="271"/>
      <c r="J299" s="272">
        <f>ROUND(I299*H299,2)</f>
        <v>0</v>
      </c>
      <c r="K299" s="273"/>
      <c r="L299" s="274"/>
      <c r="M299" s="275" t="s">
        <v>1</v>
      </c>
      <c r="N299" s="276" t="s">
        <v>38</v>
      </c>
      <c r="O299" s="91"/>
      <c r="P299" s="229">
        <f>O299*H299</f>
        <v>0</v>
      </c>
      <c r="Q299" s="229">
        <v>0.002</v>
      </c>
      <c r="R299" s="229">
        <f>Q299*H299</f>
        <v>0.47247800000000001</v>
      </c>
      <c r="S299" s="229">
        <v>0</v>
      </c>
      <c r="T299" s="23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304</v>
      </c>
      <c r="AT299" s="231" t="s">
        <v>202</v>
      </c>
      <c r="AU299" s="231" t="s">
        <v>82</v>
      </c>
      <c r="AY299" s="17" t="s">
        <v>132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78</v>
      </c>
      <c r="BK299" s="232">
        <f>ROUND(I299*H299,2)</f>
        <v>0</v>
      </c>
      <c r="BL299" s="17" t="s">
        <v>172</v>
      </c>
      <c r="BM299" s="231" t="s">
        <v>415</v>
      </c>
    </row>
    <row r="300" s="13" customFormat="1">
      <c r="A300" s="13"/>
      <c r="B300" s="233"/>
      <c r="C300" s="234"/>
      <c r="D300" s="235" t="s">
        <v>155</v>
      </c>
      <c r="E300" s="236" t="s">
        <v>1</v>
      </c>
      <c r="F300" s="237" t="s">
        <v>376</v>
      </c>
      <c r="G300" s="234"/>
      <c r="H300" s="236" t="s">
        <v>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155</v>
      </c>
      <c r="AU300" s="243" t="s">
        <v>82</v>
      </c>
      <c r="AV300" s="13" t="s">
        <v>78</v>
      </c>
      <c r="AW300" s="13" t="s">
        <v>30</v>
      </c>
      <c r="AX300" s="13" t="s">
        <v>73</v>
      </c>
      <c r="AY300" s="243" t="s">
        <v>132</v>
      </c>
    </row>
    <row r="301" s="14" customFormat="1">
      <c r="A301" s="14"/>
      <c r="B301" s="244"/>
      <c r="C301" s="245"/>
      <c r="D301" s="235" t="s">
        <v>155</v>
      </c>
      <c r="E301" s="246" t="s">
        <v>1</v>
      </c>
      <c r="F301" s="247" t="s">
        <v>416</v>
      </c>
      <c r="G301" s="245"/>
      <c r="H301" s="248">
        <v>236.239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155</v>
      </c>
      <c r="AU301" s="254" t="s">
        <v>82</v>
      </c>
      <c r="AV301" s="14" t="s">
        <v>82</v>
      </c>
      <c r="AW301" s="14" t="s">
        <v>30</v>
      </c>
      <c r="AX301" s="14" t="s">
        <v>78</v>
      </c>
      <c r="AY301" s="254" t="s">
        <v>132</v>
      </c>
    </row>
    <row r="302" s="2" customFormat="1" ht="24.15" customHeight="1">
      <c r="A302" s="38"/>
      <c r="B302" s="39"/>
      <c r="C302" s="219" t="s">
        <v>417</v>
      </c>
      <c r="D302" s="219" t="s">
        <v>134</v>
      </c>
      <c r="E302" s="220" t="s">
        <v>407</v>
      </c>
      <c r="F302" s="221" t="s">
        <v>408</v>
      </c>
      <c r="G302" s="222" t="s">
        <v>137</v>
      </c>
      <c r="H302" s="223">
        <v>410.85000000000002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38</v>
      </c>
      <c r="O302" s="91"/>
      <c r="P302" s="229">
        <f>O302*H302</f>
        <v>0</v>
      </c>
      <c r="Q302" s="229">
        <v>0.00019000000000000001</v>
      </c>
      <c r="R302" s="229">
        <f>Q302*H302</f>
        <v>0.078061500000000006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172</v>
      </c>
      <c r="AT302" s="231" t="s">
        <v>134</v>
      </c>
      <c r="AU302" s="231" t="s">
        <v>82</v>
      </c>
      <c r="AY302" s="17" t="s">
        <v>132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78</v>
      </c>
      <c r="BK302" s="232">
        <f>ROUND(I302*H302,2)</f>
        <v>0</v>
      </c>
      <c r="BL302" s="17" t="s">
        <v>172</v>
      </c>
      <c r="BM302" s="231" t="s">
        <v>418</v>
      </c>
    </row>
    <row r="303" s="13" customFormat="1">
      <c r="A303" s="13"/>
      <c r="B303" s="233"/>
      <c r="C303" s="234"/>
      <c r="D303" s="235" t="s">
        <v>155</v>
      </c>
      <c r="E303" s="236" t="s">
        <v>1</v>
      </c>
      <c r="F303" s="237" t="s">
        <v>419</v>
      </c>
      <c r="G303" s="234"/>
      <c r="H303" s="236" t="s">
        <v>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155</v>
      </c>
      <c r="AU303" s="243" t="s">
        <v>82</v>
      </c>
      <c r="AV303" s="13" t="s">
        <v>78</v>
      </c>
      <c r="AW303" s="13" t="s">
        <v>30</v>
      </c>
      <c r="AX303" s="13" t="s">
        <v>73</v>
      </c>
      <c r="AY303" s="243" t="s">
        <v>132</v>
      </c>
    </row>
    <row r="304" s="14" customFormat="1">
      <c r="A304" s="14"/>
      <c r="B304" s="244"/>
      <c r="C304" s="245"/>
      <c r="D304" s="235" t="s">
        <v>155</v>
      </c>
      <c r="E304" s="246" t="s">
        <v>1</v>
      </c>
      <c r="F304" s="247" t="s">
        <v>248</v>
      </c>
      <c r="G304" s="245"/>
      <c r="H304" s="248">
        <v>410.85000000000002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155</v>
      </c>
      <c r="AU304" s="254" t="s">
        <v>82</v>
      </c>
      <c r="AV304" s="14" t="s">
        <v>82</v>
      </c>
      <c r="AW304" s="14" t="s">
        <v>30</v>
      </c>
      <c r="AX304" s="14" t="s">
        <v>78</v>
      </c>
      <c r="AY304" s="254" t="s">
        <v>132</v>
      </c>
    </row>
    <row r="305" s="2" customFormat="1" ht="33" customHeight="1">
      <c r="A305" s="38"/>
      <c r="B305" s="39"/>
      <c r="C305" s="266" t="s">
        <v>420</v>
      </c>
      <c r="D305" s="266" t="s">
        <v>202</v>
      </c>
      <c r="E305" s="267" t="s">
        <v>413</v>
      </c>
      <c r="F305" s="268" t="s">
        <v>414</v>
      </c>
      <c r="G305" s="269" t="s">
        <v>137</v>
      </c>
      <c r="H305" s="270">
        <v>687.673</v>
      </c>
      <c r="I305" s="271"/>
      <c r="J305" s="272">
        <f>ROUND(I305*H305,2)</f>
        <v>0</v>
      </c>
      <c r="K305" s="273"/>
      <c r="L305" s="274"/>
      <c r="M305" s="275" t="s">
        <v>1</v>
      </c>
      <c r="N305" s="276" t="s">
        <v>38</v>
      </c>
      <c r="O305" s="91"/>
      <c r="P305" s="229">
        <f>O305*H305</f>
        <v>0</v>
      </c>
      <c r="Q305" s="229">
        <v>0.002</v>
      </c>
      <c r="R305" s="229">
        <f>Q305*H305</f>
        <v>1.375346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304</v>
      </c>
      <c r="AT305" s="231" t="s">
        <v>202</v>
      </c>
      <c r="AU305" s="231" t="s">
        <v>82</v>
      </c>
      <c r="AY305" s="17" t="s">
        <v>132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78</v>
      </c>
      <c r="BK305" s="232">
        <f>ROUND(I305*H305,2)</f>
        <v>0</v>
      </c>
      <c r="BL305" s="17" t="s">
        <v>172</v>
      </c>
      <c r="BM305" s="231" t="s">
        <v>421</v>
      </c>
    </row>
    <row r="306" s="13" customFormat="1">
      <c r="A306" s="13"/>
      <c r="B306" s="233"/>
      <c r="C306" s="234"/>
      <c r="D306" s="235" t="s">
        <v>155</v>
      </c>
      <c r="E306" s="236" t="s">
        <v>1</v>
      </c>
      <c r="F306" s="237" t="s">
        <v>376</v>
      </c>
      <c r="G306" s="234"/>
      <c r="H306" s="236" t="s">
        <v>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155</v>
      </c>
      <c r="AU306" s="243" t="s">
        <v>82</v>
      </c>
      <c r="AV306" s="13" t="s">
        <v>78</v>
      </c>
      <c r="AW306" s="13" t="s">
        <v>30</v>
      </c>
      <c r="AX306" s="13" t="s">
        <v>73</v>
      </c>
      <c r="AY306" s="243" t="s">
        <v>132</v>
      </c>
    </row>
    <row r="307" s="13" customFormat="1">
      <c r="A307" s="13"/>
      <c r="B307" s="233"/>
      <c r="C307" s="234"/>
      <c r="D307" s="235" t="s">
        <v>155</v>
      </c>
      <c r="E307" s="236" t="s">
        <v>1</v>
      </c>
      <c r="F307" s="237" t="s">
        <v>422</v>
      </c>
      <c r="G307" s="234"/>
      <c r="H307" s="236" t="s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155</v>
      </c>
      <c r="AU307" s="243" t="s">
        <v>82</v>
      </c>
      <c r="AV307" s="13" t="s">
        <v>78</v>
      </c>
      <c r="AW307" s="13" t="s">
        <v>30</v>
      </c>
      <c r="AX307" s="13" t="s">
        <v>73</v>
      </c>
      <c r="AY307" s="243" t="s">
        <v>132</v>
      </c>
    </row>
    <row r="308" s="14" customFormat="1">
      <c r="A308" s="14"/>
      <c r="B308" s="244"/>
      <c r="C308" s="245"/>
      <c r="D308" s="235" t="s">
        <v>155</v>
      </c>
      <c r="E308" s="246" t="s">
        <v>1</v>
      </c>
      <c r="F308" s="247" t="s">
        <v>405</v>
      </c>
      <c r="G308" s="245"/>
      <c r="H308" s="248">
        <v>472.47800000000001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155</v>
      </c>
      <c r="AU308" s="254" t="s">
        <v>82</v>
      </c>
      <c r="AV308" s="14" t="s">
        <v>82</v>
      </c>
      <c r="AW308" s="14" t="s">
        <v>30</v>
      </c>
      <c r="AX308" s="14" t="s">
        <v>73</v>
      </c>
      <c r="AY308" s="254" t="s">
        <v>132</v>
      </c>
    </row>
    <row r="309" s="13" customFormat="1">
      <c r="A309" s="13"/>
      <c r="B309" s="233"/>
      <c r="C309" s="234"/>
      <c r="D309" s="235" t="s">
        <v>155</v>
      </c>
      <c r="E309" s="236" t="s">
        <v>1</v>
      </c>
      <c r="F309" s="237" t="s">
        <v>391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155</v>
      </c>
      <c r="AU309" s="243" t="s">
        <v>82</v>
      </c>
      <c r="AV309" s="13" t="s">
        <v>78</v>
      </c>
      <c r="AW309" s="13" t="s">
        <v>30</v>
      </c>
      <c r="AX309" s="13" t="s">
        <v>73</v>
      </c>
      <c r="AY309" s="243" t="s">
        <v>132</v>
      </c>
    </row>
    <row r="310" s="14" customFormat="1">
      <c r="A310" s="14"/>
      <c r="B310" s="244"/>
      <c r="C310" s="245"/>
      <c r="D310" s="235" t="s">
        <v>155</v>
      </c>
      <c r="E310" s="246" t="s">
        <v>1</v>
      </c>
      <c r="F310" s="247" t="s">
        <v>423</v>
      </c>
      <c r="G310" s="245"/>
      <c r="H310" s="248">
        <v>47.948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155</v>
      </c>
      <c r="AU310" s="254" t="s">
        <v>82</v>
      </c>
      <c r="AV310" s="14" t="s">
        <v>82</v>
      </c>
      <c r="AW310" s="14" t="s">
        <v>30</v>
      </c>
      <c r="AX310" s="14" t="s">
        <v>73</v>
      </c>
      <c r="AY310" s="254" t="s">
        <v>132</v>
      </c>
    </row>
    <row r="311" s="14" customFormat="1">
      <c r="A311" s="14"/>
      <c r="B311" s="244"/>
      <c r="C311" s="245"/>
      <c r="D311" s="235" t="s">
        <v>155</v>
      </c>
      <c r="E311" s="246" t="s">
        <v>1</v>
      </c>
      <c r="F311" s="247" t="s">
        <v>424</v>
      </c>
      <c r="G311" s="245"/>
      <c r="H311" s="248">
        <v>107.649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155</v>
      </c>
      <c r="AU311" s="254" t="s">
        <v>82</v>
      </c>
      <c r="AV311" s="14" t="s">
        <v>82</v>
      </c>
      <c r="AW311" s="14" t="s">
        <v>30</v>
      </c>
      <c r="AX311" s="14" t="s">
        <v>73</v>
      </c>
      <c r="AY311" s="254" t="s">
        <v>132</v>
      </c>
    </row>
    <row r="312" s="13" customFormat="1">
      <c r="A312" s="13"/>
      <c r="B312" s="233"/>
      <c r="C312" s="234"/>
      <c r="D312" s="235" t="s">
        <v>155</v>
      </c>
      <c r="E312" s="236" t="s">
        <v>1</v>
      </c>
      <c r="F312" s="237" t="s">
        <v>425</v>
      </c>
      <c r="G312" s="234"/>
      <c r="H312" s="236" t="s">
        <v>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155</v>
      </c>
      <c r="AU312" s="243" t="s">
        <v>82</v>
      </c>
      <c r="AV312" s="13" t="s">
        <v>78</v>
      </c>
      <c r="AW312" s="13" t="s">
        <v>30</v>
      </c>
      <c r="AX312" s="13" t="s">
        <v>73</v>
      </c>
      <c r="AY312" s="243" t="s">
        <v>132</v>
      </c>
    </row>
    <row r="313" s="14" customFormat="1">
      <c r="A313" s="14"/>
      <c r="B313" s="244"/>
      <c r="C313" s="245"/>
      <c r="D313" s="235" t="s">
        <v>155</v>
      </c>
      <c r="E313" s="246" t="s">
        <v>1</v>
      </c>
      <c r="F313" s="247" t="s">
        <v>426</v>
      </c>
      <c r="G313" s="245"/>
      <c r="H313" s="248">
        <v>47.948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155</v>
      </c>
      <c r="AU313" s="254" t="s">
        <v>82</v>
      </c>
      <c r="AV313" s="14" t="s">
        <v>82</v>
      </c>
      <c r="AW313" s="14" t="s">
        <v>30</v>
      </c>
      <c r="AX313" s="14" t="s">
        <v>73</v>
      </c>
      <c r="AY313" s="254" t="s">
        <v>132</v>
      </c>
    </row>
    <row r="314" s="14" customFormat="1">
      <c r="A314" s="14"/>
      <c r="B314" s="244"/>
      <c r="C314" s="245"/>
      <c r="D314" s="235" t="s">
        <v>155</v>
      </c>
      <c r="E314" s="246" t="s">
        <v>1</v>
      </c>
      <c r="F314" s="247" t="s">
        <v>427</v>
      </c>
      <c r="G314" s="245"/>
      <c r="H314" s="248">
        <v>11.65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155</v>
      </c>
      <c r="AU314" s="254" t="s">
        <v>82</v>
      </c>
      <c r="AV314" s="14" t="s">
        <v>82</v>
      </c>
      <c r="AW314" s="14" t="s">
        <v>30</v>
      </c>
      <c r="AX314" s="14" t="s">
        <v>73</v>
      </c>
      <c r="AY314" s="254" t="s">
        <v>132</v>
      </c>
    </row>
    <row r="315" s="15" customFormat="1">
      <c r="A315" s="15"/>
      <c r="B315" s="255"/>
      <c r="C315" s="256"/>
      <c r="D315" s="235" t="s">
        <v>155</v>
      </c>
      <c r="E315" s="257" t="s">
        <v>1</v>
      </c>
      <c r="F315" s="258" t="s">
        <v>160</v>
      </c>
      <c r="G315" s="256"/>
      <c r="H315" s="259">
        <v>687.673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155</v>
      </c>
      <c r="AU315" s="265" t="s">
        <v>82</v>
      </c>
      <c r="AV315" s="15" t="s">
        <v>138</v>
      </c>
      <c r="AW315" s="15" t="s">
        <v>30</v>
      </c>
      <c r="AX315" s="15" t="s">
        <v>78</v>
      </c>
      <c r="AY315" s="265" t="s">
        <v>132</v>
      </c>
    </row>
    <row r="316" s="2" customFormat="1" ht="24.15" customHeight="1">
      <c r="A316" s="38"/>
      <c r="B316" s="39"/>
      <c r="C316" s="219" t="s">
        <v>428</v>
      </c>
      <c r="D316" s="219" t="s">
        <v>134</v>
      </c>
      <c r="E316" s="220" t="s">
        <v>429</v>
      </c>
      <c r="F316" s="221" t="s">
        <v>430</v>
      </c>
      <c r="G316" s="222" t="s">
        <v>273</v>
      </c>
      <c r="H316" s="223">
        <v>187.12600000000001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38</v>
      </c>
      <c r="O316" s="91"/>
      <c r="P316" s="229">
        <f>O316*H316</f>
        <v>0</v>
      </c>
      <c r="Q316" s="229">
        <v>0.00018000000000000001</v>
      </c>
      <c r="R316" s="229">
        <f>Q316*H316</f>
        <v>0.03368268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172</v>
      </c>
      <c r="AT316" s="231" t="s">
        <v>134</v>
      </c>
      <c r="AU316" s="231" t="s">
        <v>82</v>
      </c>
      <c r="AY316" s="17" t="s">
        <v>132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78</v>
      </c>
      <c r="BK316" s="232">
        <f>ROUND(I316*H316,2)</f>
        <v>0</v>
      </c>
      <c r="BL316" s="17" t="s">
        <v>172</v>
      </c>
      <c r="BM316" s="231" t="s">
        <v>431</v>
      </c>
    </row>
    <row r="317" s="13" customFormat="1">
      <c r="A317" s="13"/>
      <c r="B317" s="233"/>
      <c r="C317" s="234"/>
      <c r="D317" s="235" t="s">
        <v>155</v>
      </c>
      <c r="E317" s="236" t="s">
        <v>1</v>
      </c>
      <c r="F317" s="237" t="s">
        <v>391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155</v>
      </c>
      <c r="AU317" s="243" t="s">
        <v>82</v>
      </c>
      <c r="AV317" s="13" t="s">
        <v>78</v>
      </c>
      <c r="AW317" s="13" t="s">
        <v>30</v>
      </c>
      <c r="AX317" s="13" t="s">
        <v>73</v>
      </c>
      <c r="AY317" s="243" t="s">
        <v>132</v>
      </c>
    </row>
    <row r="318" s="14" customFormat="1">
      <c r="A318" s="14"/>
      <c r="B318" s="244"/>
      <c r="C318" s="245"/>
      <c r="D318" s="235" t="s">
        <v>155</v>
      </c>
      <c r="E318" s="246" t="s">
        <v>1</v>
      </c>
      <c r="F318" s="247" t="s">
        <v>392</v>
      </c>
      <c r="G318" s="245"/>
      <c r="H318" s="248">
        <v>41.694000000000003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155</v>
      </c>
      <c r="AU318" s="254" t="s">
        <v>82</v>
      </c>
      <c r="AV318" s="14" t="s">
        <v>82</v>
      </c>
      <c r="AW318" s="14" t="s">
        <v>30</v>
      </c>
      <c r="AX318" s="14" t="s">
        <v>73</v>
      </c>
      <c r="AY318" s="254" t="s">
        <v>132</v>
      </c>
    </row>
    <row r="319" s="14" customFormat="1">
      <c r="A319" s="14"/>
      <c r="B319" s="244"/>
      <c r="C319" s="245"/>
      <c r="D319" s="235" t="s">
        <v>155</v>
      </c>
      <c r="E319" s="246" t="s">
        <v>1</v>
      </c>
      <c r="F319" s="247" t="s">
        <v>393</v>
      </c>
      <c r="G319" s="245"/>
      <c r="H319" s="248">
        <v>93.608000000000004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155</v>
      </c>
      <c r="AU319" s="254" t="s">
        <v>82</v>
      </c>
      <c r="AV319" s="14" t="s">
        <v>82</v>
      </c>
      <c r="AW319" s="14" t="s">
        <v>30</v>
      </c>
      <c r="AX319" s="14" t="s">
        <v>73</v>
      </c>
      <c r="AY319" s="254" t="s">
        <v>132</v>
      </c>
    </row>
    <row r="320" s="13" customFormat="1">
      <c r="A320" s="13"/>
      <c r="B320" s="233"/>
      <c r="C320" s="234"/>
      <c r="D320" s="235" t="s">
        <v>155</v>
      </c>
      <c r="E320" s="236" t="s">
        <v>1</v>
      </c>
      <c r="F320" s="237" t="s">
        <v>425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155</v>
      </c>
      <c r="AU320" s="243" t="s">
        <v>82</v>
      </c>
      <c r="AV320" s="13" t="s">
        <v>78</v>
      </c>
      <c r="AW320" s="13" t="s">
        <v>30</v>
      </c>
      <c r="AX320" s="13" t="s">
        <v>73</v>
      </c>
      <c r="AY320" s="243" t="s">
        <v>132</v>
      </c>
    </row>
    <row r="321" s="14" customFormat="1">
      <c r="A321" s="14"/>
      <c r="B321" s="244"/>
      <c r="C321" s="245"/>
      <c r="D321" s="235" t="s">
        <v>155</v>
      </c>
      <c r="E321" s="246" t="s">
        <v>1</v>
      </c>
      <c r="F321" s="247" t="s">
        <v>432</v>
      </c>
      <c r="G321" s="245"/>
      <c r="H321" s="248">
        <v>41.694000000000003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155</v>
      </c>
      <c r="AU321" s="254" t="s">
        <v>82</v>
      </c>
      <c r="AV321" s="14" t="s">
        <v>82</v>
      </c>
      <c r="AW321" s="14" t="s">
        <v>30</v>
      </c>
      <c r="AX321" s="14" t="s">
        <v>73</v>
      </c>
      <c r="AY321" s="254" t="s">
        <v>132</v>
      </c>
    </row>
    <row r="322" s="14" customFormat="1">
      <c r="A322" s="14"/>
      <c r="B322" s="244"/>
      <c r="C322" s="245"/>
      <c r="D322" s="235" t="s">
        <v>155</v>
      </c>
      <c r="E322" s="246" t="s">
        <v>1</v>
      </c>
      <c r="F322" s="247" t="s">
        <v>433</v>
      </c>
      <c r="G322" s="245"/>
      <c r="H322" s="248">
        <v>10.130000000000001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155</v>
      </c>
      <c r="AU322" s="254" t="s">
        <v>82</v>
      </c>
      <c r="AV322" s="14" t="s">
        <v>82</v>
      </c>
      <c r="AW322" s="14" t="s">
        <v>30</v>
      </c>
      <c r="AX322" s="14" t="s">
        <v>73</v>
      </c>
      <c r="AY322" s="254" t="s">
        <v>132</v>
      </c>
    </row>
    <row r="323" s="15" customFormat="1">
      <c r="A323" s="15"/>
      <c r="B323" s="255"/>
      <c r="C323" s="256"/>
      <c r="D323" s="235" t="s">
        <v>155</v>
      </c>
      <c r="E323" s="257" t="s">
        <v>1</v>
      </c>
      <c r="F323" s="258" t="s">
        <v>160</v>
      </c>
      <c r="G323" s="256"/>
      <c r="H323" s="259">
        <v>187.12600000000001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5" t="s">
        <v>155</v>
      </c>
      <c r="AU323" s="265" t="s">
        <v>82</v>
      </c>
      <c r="AV323" s="15" t="s">
        <v>138</v>
      </c>
      <c r="AW323" s="15" t="s">
        <v>30</v>
      </c>
      <c r="AX323" s="15" t="s">
        <v>78</v>
      </c>
      <c r="AY323" s="265" t="s">
        <v>132</v>
      </c>
    </row>
    <row r="324" s="2" customFormat="1" ht="33" customHeight="1">
      <c r="A324" s="38"/>
      <c r="B324" s="39"/>
      <c r="C324" s="219" t="s">
        <v>434</v>
      </c>
      <c r="D324" s="219" t="s">
        <v>134</v>
      </c>
      <c r="E324" s="220" t="s">
        <v>435</v>
      </c>
      <c r="F324" s="221" t="s">
        <v>436</v>
      </c>
      <c r="G324" s="222" t="s">
        <v>273</v>
      </c>
      <c r="H324" s="223">
        <v>234.02000000000001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38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172</v>
      </c>
      <c r="AT324" s="231" t="s">
        <v>134</v>
      </c>
      <c r="AU324" s="231" t="s">
        <v>82</v>
      </c>
      <c r="AY324" s="17" t="s">
        <v>132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78</v>
      </c>
      <c r="BK324" s="232">
        <f>ROUND(I324*H324,2)</f>
        <v>0</v>
      </c>
      <c r="BL324" s="17" t="s">
        <v>172</v>
      </c>
      <c r="BM324" s="231" t="s">
        <v>437</v>
      </c>
    </row>
    <row r="325" s="13" customFormat="1">
      <c r="A325" s="13"/>
      <c r="B325" s="233"/>
      <c r="C325" s="234"/>
      <c r="D325" s="235" t="s">
        <v>155</v>
      </c>
      <c r="E325" s="236" t="s">
        <v>1</v>
      </c>
      <c r="F325" s="237" t="s">
        <v>438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155</v>
      </c>
      <c r="AU325" s="243" t="s">
        <v>82</v>
      </c>
      <c r="AV325" s="13" t="s">
        <v>78</v>
      </c>
      <c r="AW325" s="13" t="s">
        <v>30</v>
      </c>
      <c r="AX325" s="13" t="s">
        <v>73</v>
      </c>
      <c r="AY325" s="243" t="s">
        <v>132</v>
      </c>
    </row>
    <row r="326" s="14" customFormat="1">
      <c r="A326" s="14"/>
      <c r="B326" s="244"/>
      <c r="C326" s="245"/>
      <c r="D326" s="235" t="s">
        <v>155</v>
      </c>
      <c r="E326" s="246" t="s">
        <v>1</v>
      </c>
      <c r="F326" s="247" t="s">
        <v>439</v>
      </c>
      <c r="G326" s="245"/>
      <c r="H326" s="248">
        <v>64.144000000000005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155</v>
      </c>
      <c r="AU326" s="254" t="s">
        <v>82</v>
      </c>
      <c r="AV326" s="14" t="s">
        <v>82</v>
      </c>
      <c r="AW326" s="14" t="s">
        <v>30</v>
      </c>
      <c r="AX326" s="14" t="s">
        <v>73</v>
      </c>
      <c r="AY326" s="254" t="s">
        <v>132</v>
      </c>
    </row>
    <row r="327" s="14" customFormat="1">
      <c r="A327" s="14"/>
      <c r="B327" s="244"/>
      <c r="C327" s="245"/>
      <c r="D327" s="235" t="s">
        <v>155</v>
      </c>
      <c r="E327" s="246" t="s">
        <v>1</v>
      </c>
      <c r="F327" s="247" t="s">
        <v>440</v>
      </c>
      <c r="G327" s="245"/>
      <c r="H327" s="248">
        <v>234.02000000000001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155</v>
      </c>
      <c r="AU327" s="254" t="s">
        <v>82</v>
      </c>
      <c r="AV327" s="14" t="s">
        <v>82</v>
      </c>
      <c r="AW327" s="14" t="s">
        <v>30</v>
      </c>
      <c r="AX327" s="14" t="s">
        <v>78</v>
      </c>
      <c r="AY327" s="254" t="s">
        <v>132</v>
      </c>
    </row>
    <row r="328" s="2" customFormat="1" ht="16.5" customHeight="1">
      <c r="A328" s="38"/>
      <c r="B328" s="39"/>
      <c r="C328" s="266" t="s">
        <v>441</v>
      </c>
      <c r="D328" s="266" t="s">
        <v>202</v>
      </c>
      <c r="E328" s="267" t="s">
        <v>442</v>
      </c>
      <c r="F328" s="268" t="s">
        <v>443</v>
      </c>
      <c r="G328" s="269" t="s">
        <v>273</v>
      </c>
      <c r="H328" s="270">
        <v>234.02000000000001</v>
      </c>
      <c r="I328" s="271"/>
      <c r="J328" s="272">
        <f>ROUND(I328*H328,2)</f>
        <v>0</v>
      </c>
      <c r="K328" s="273"/>
      <c r="L328" s="274"/>
      <c r="M328" s="275" t="s">
        <v>1</v>
      </c>
      <c r="N328" s="276" t="s">
        <v>38</v>
      </c>
      <c r="O328" s="91"/>
      <c r="P328" s="229">
        <f>O328*H328</f>
        <v>0</v>
      </c>
      <c r="Q328" s="229">
        <v>0.00020000000000000001</v>
      </c>
      <c r="R328" s="229">
        <f>Q328*H328</f>
        <v>0.046804000000000005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304</v>
      </c>
      <c r="AT328" s="231" t="s">
        <v>202</v>
      </c>
      <c r="AU328" s="231" t="s">
        <v>82</v>
      </c>
      <c r="AY328" s="17" t="s">
        <v>132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78</v>
      </c>
      <c r="BK328" s="232">
        <f>ROUND(I328*H328,2)</f>
        <v>0</v>
      </c>
      <c r="BL328" s="17" t="s">
        <v>172</v>
      </c>
      <c r="BM328" s="231" t="s">
        <v>444</v>
      </c>
    </row>
    <row r="329" s="14" customFormat="1">
      <c r="A329" s="14"/>
      <c r="B329" s="244"/>
      <c r="C329" s="245"/>
      <c r="D329" s="235" t="s">
        <v>155</v>
      </c>
      <c r="E329" s="246" t="s">
        <v>1</v>
      </c>
      <c r="F329" s="247" t="s">
        <v>445</v>
      </c>
      <c r="G329" s="245"/>
      <c r="H329" s="248">
        <v>234.02000000000001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155</v>
      </c>
      <c r="AU329" s="254" t="s">
        <v>82</v>
      </c>
      <c r="AV329" s="14" t="s">
        <v>82</v>
      </c>
      <c r="AW329" s="14" t="s">
        <v>30</v>
      </c>
      <c r="AX329" s="14" t="s">
        <v>78</v>
      </c>
      <c r="AY329" s="254" t="s">
        <v>132</v>
      </c>
    </row>
    <row r="330" s="2" customFormat="1" ht="33" customHeight="1">
      <c r="A330" s="38"/>
      <c r="B330" s="39"/>
      <c r="C330" s="219" t="s">
        <v>446</v>
      </c>
      <c r="D330" s="219" t="s">
        <v>134</v>
      </c>
      <c r="E330" s="220" t="s">
        <v>447</v>
      </c>
      <c r="F330" s="221" t="s">
        <v>448</v>
      </c>
      <c r="G330" s="222" t="s">
        <v>146</v>
      </c>
      <c r="H330" s="223">
        <v>14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38</v>
      </c>
      <c r="O330" s="91"/>
      <c r="P330" s="229">
        <f>O330*H330</f>
        <v>0</v>
      </c>
      <c r="Q330" s="229">
        <v>0.014999999999999999</v>
      </c>
      <c r="R330" s="229">
        <f>Q330*H330</f>
        <v>0.20999999999999999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172</v>
      </c>
      <c r="AT330" s="231" t="s">
        <v>134</v>
      </c>
      <c r="AU330" s="231" t="s">
        <v>82</v>
      </c>
      <c r="AY330" s="17" t="s">
        <v>132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78</v>
      </c>
      <c r="BK330" s="232">
        <f>ROUND(I330*H330,2)</f>
        <v>0</v>
      </c>
      <c r="BL330" s="17" t="s">
        <v>172</v>
      </c>
      <c r="BM330" s="231" t="s">
        <v>449</v>
      </c>
    </row>
    <row r="331" s="13" customFormat="1">
      <c r="A331" s="13"/>
      <c r="B331" s="233"/>
      <c r="C331" s="234"/>
      <c r="D331" s="235" t="s">
        <v>155</v>
      </c>
      <c r="E331" s="236" t="s">
        <v>1</v>
      </c>
      <c r="F331" s="237" t="s">
        <v>349</v>
      </c>
      <c r="G331" s="234"/>
      <c r="H331" s="236" t="s">
        <v>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155</v>
      </c>
      <c r="AU331" s="243" t="s">
        <v>82</v>
      </c>
      <c r="AV331" s="13" t="s">
        <v>78</v>
      </c>
      <c r="AW331" s="13" t="s">
        <v>30</v>
      </c>
      <c r="AX331" s="13" t="s">
        <v>73</v>
      </c>
      <c r="AY331" s="243" t="s">
        <v>132</v>
      </c>
    </row>
    <row r="332" s="14" customFormat="1">
      <c r="A332" s="14"/>
      <c r="B332" s="244"/>
      <c r="C332" s="245"/>
      <c r="D332" s="235" t="s">
        <v>155</v>
      </c>
      <c r="E332" s="246" t="s">
        <v>1</v>
      </c>
      <c r="F332" s="247" t="s">
        <v>143</v>
      </c>
      <c r="G332" s="245"/>
      <c r="H332" s="248">
        <v>3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155</v>
      </c>
      <c r="AU332" s="254" t="s">
        <v>82</v>
      </c>
      <c r="AV332" s="14" t="s">
        <v>82</v>
      </c>
      <c r="AW332" s="14" t="s">
        <v>30</v>
      </c>
      <c r="AX332" s="14" t="s">
        <v>73</v>
      </c>
      <c r="AY332" s="254" t="s">
        <v>132</v>
      </c>
    </row>
    <row r="333" s="13" customFormat="1">
      <c r="A333" s="13"/>
      <c r="B333" s="233"/>
      <c r="C333" s="234"/>
      <c r="D333" s="235" t="s">
        <v>155</v>
      </c>
      <c r="E333" s="236" t="s">
        <v>1</v>
      </c>
      <c r="F333" s="237" t="s">
        <v>350</v>
      </c>
      <c r="G333" s="234"/>
      <c r="H333" s="236" t="s">
        <v>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155</v>
      </c>
      <c r="AU333" s="243" t="s">
        <v>82</v>
      </c>
      <c r="AV333" s="13" t="s">
        <v>78</v>
      </c>
      <c r="AW333" s="13" t="s">
        <v>30</v>
      </c>
      <c r="AX333" s="13" t="s">
        <v>73</v>
      </c>
      <c r="AY333" s="243" t="s">
        <v>132</v>
      </c>
    </row>
    <row r="334" s="14" customFormat="1">
      <c r="A334" s="14"/>
      <c r="B334" s="244"/>
      <c r="C334" s="245"/>
      <c r="D334" s="235" t="s">
        <v>155</v>
      </c>
      <c r="E334" s="246" t="s">
        <v>1</v>
      </c>
      <c r="F334" s="247" t="s">
        <v>82</v>
      </c>
      <c r="G334" s="245"/>
      <c r="H334" s="248">
        <v>2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155</v>
      </c>
      <c r="AU334" s="254" t="s">
        <v>82</v>
      </c>
      <c r="AV334" s="14" t="s">
        <v>82</v>
      </c>
      <c r="AW334" s="14" t="s">
        <v>30</v>
      </c>
      <c r="AX334" s="14" t="s">
        <v>73</v>
      </c>
      <c r="AY334" s="254" t="s">
        <v>132</v>
      </c>
    </row>
    <row r="335" s="13" customFormat="1">
      <c r="A335" s="13"/>
      <c r="B335" s="233"/>
      <c r="C335" s="234"/>
      <c r="D335" s="235" t="s">
        <v>155</v>
      </c>
      <c r="E335" s="236" t="s">
        <v>1</v>
      </c>
      <c r="F335" s="237" t="s">
        <v>351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155</v>
      </c>
      <c r="AU335" s="243" t="s">
        <v>82</v>
      </c>
      <c r="AV335" s="13" t="s">
        <v>78</v>
      </c>
      <c r="AW335" s="13" t="s">
        <v>30</v>
      </c>
      <c r="AX335" s="13" t="s">
        <v>73</v>
      </c>
      <c r="AY335" s="243" t="s">
        <v>132</v>
      </c>
    </row>
    <row r="336" s="14" customFormat="1">
      <c r="A336" s="14"/>
      <c r="B336" s="244"/>
      <c r="C336" s="245"/>
      <c r="D336" s="235" t="s">
        <v>155</v>
      </c>
      <c r="E336" s="246" t="s">
        <v>1</v>
      </c>
      <c r="F336" s="247" t="s">
        <v>182</v>
      </c>
      <c r="G336" s="245"/>
      <c r="H336" s="248">
        <v>9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155</v>
      </c>
      <c r="AU336" s="254" t="s">
        <v>82</v>
      </c>
      <c r="AV336" s="14" t="s">
        <v>82</v>
      </c>
      <c r="AW336" s="14" t="s">
        <v>30</v>
      </c>
      <c r="AX336" s="14" t="s">
        <v>73</v>
      </c>
      <c r="AY336" s="254" t="s">
        <v>132</v>
      </c>
    </row>
    <row r="337" s="15" customFormat="1">
      <c r="A337" s="15"/>
      <c r="B337" s="255"/>
      <c r="C337" s="256"/>
      <c r="D337" s="235" t="s">
        <v>155</v>
      </c>
      <c r="E337" s="257" t="s">
        <v>1</v>
      </c>
      <c r="F337" s="258" t="s">
        <v>160</v>
      </c>
      <c r="G337" s="256"/>
      <c r="H337" s="259">
        <v>14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5" t="s">
        <v>155</v>
      </c>
      <c r="AU337" s="265" t="s">
        <v>82</v>
      </c>
      <c r="AV337" s="15" t="s">
        <v>138</v>
      </c>
      <c r="AW337" s="15" t="s">
        <v>30</v>
      </c>
      <c r="AX337" s="15" t="s">
        <v>78</v>
      </c>
      <c r="AY337" s="265" t="s">
        <v>132</v>
      </c>
    </row>
    <row r="338" s="2" customFormat="1" ht="24.15" customHeight="1">
      <c r="A338" s="38"/>
      <c r="B338" s="39"/>
      <c r="C338" s="266" t="s">
        <v>450</v>
      </c>
      <c r="D338" s="266" t="s">
        <v>202</v>
      </c>
      <c r="E338" s="267" t="s">
        <v>451</v>
      </c>
      <c r="F338" s="268" t="s">
        <v>452</v>
      </c>
      <c r="G338" s="269" t="s">
        <v>137</v>
      </c>
      <c r="H338" s="270">
        <v>18.199999999999999</v>
      </c>
      <c r="I338" s="271"/>
      <c r="J338" s="272">
        <f>ROUND(I338*H338,2)</f>
        <v>0</v>
      </c>
      <c r="K338" s="273"/>
      <c r="L338" s="274"/>
      <c r="M338" s="275" t="s">
        <v>1</v>
      </c>
      <c r="N338" s="276" t="s">
        <v>38</v>
      </c>
      <c r="O338" s="91"/>
      <c r="P338" s="229">
        <f>O338*H338</f>
        <v>0</v>
      </c>
      <c r="Q338" s="229">
        <v>0.00149</v>
      </c>
      <c r="R338" s="229">
        <f>Q338*H338</f>
        <v>0.027118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304</v>
      </c>
      <c r="AT338" s="231" t="s">
        <v>202</v>
      </c>
      <c r="AU338" s="231" t="s">
        <v>82</v>
      </c>
      <c r="AY338" s="17" t="s">
        <v>132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7" t="s">
        <v>78</v>
      </c>
      <c r="BK338" s="232">
        <f>ROUND(I338*H338,2)</f>
        <v>0</v>
      </c>
      <c r="BL338" s="17" t="s">
        <v>172</v>
      </c>
      <c r="BM338" s="231" t="s">
        <v>453</v>
      </c>
    </row>
    <row r="339" s="13" customFormat="1">
      <c r="A339" s="13"/>
      <c r="B339" s="233"/>
      <c r="C339" s="234"/>
      <c r="D339" s="235" t="s">
        <v>155</v>
      </c>
      <c r="E339" s="236" t="s">
        <v>1</v>
      </c>
      <c r="F339" s="237" t="s">
        <v>454</v>
      </c>
      <c r="G339" s="234"/>
      <c r="H339" s="236" t="s">
        <v>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155</v>
      </c>
      <c r="AU339" s="243" t="s">
        <v>82</v>
      </c>
      <c r="AV339" s="13" t="s">
        <v>78</v>
      </c>
      <c r="AW339" s="13" t="s">
        <v>30</v>
      </c>
      <c r="AX339" s="13" t="s">
        <v>73</v>
      </c>
      <c r="AY339" s="243" t="s">
        <v>132</v>
      </c>
    </row>
    <row r="340" s="14" customFormat="1">
      <c r="A340" s="14"/>
      <c r="B340" s="244"/>
      <c r="C340" s="245"/>
      <c r="D340" s="235" t="s">
        <v>155</v>
      </c>
      <c r="E340" s="246" t="s">
        <v>1</v>
      </c>
      <c r="F340" s="247" t="s">
        <v>455</v>
      </c>
      <c r="G340" s="245"/>
      <c r="H340" s="248">
        <v>18.199999999999999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155</v>
      </c>
      <c r="AU340" s="254" t="s">
        <v>82</v>
      </c>
      <c r="AV340" s="14" t="s">
        <v>82</v>
      </c>
      <c r="AW340" s="14" t="s">
        <v>30</v>
      </c>
      <c r="AX340" s="14" t="s">
        <v>73</v>
      </c>
      <c r="AY340" s="254" t="s">
        <v>132</v>
      </c>
    </row>
    <row r="341" s="15" customFormat="1">
      <c r="A341" s="15"/>
      <c r="B341" s="255"/>
      <c r="C341" s="256"/>
      <c r="D341" s="235" t="s">
        <v>155</v>
      </c>
      <c r="E341" s="257" t="s">
        <v>1</v>
      </c>
      <c r="F341" s="258" t="s">
        <v>160</v>
      </c>
      <c r="G341" s="256"/>
      <c r="H341" s="259">
        <v>18.199999999999999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5" t="s">
        <v>155</v>
      </c>
      <c r="AU341" s="265" t="s">
        <v>82</v>
      </c>
      <c r="AV341" s="15" t="s">
        <v>138</v>
      </c>
      <c r="AW341" s="15" t="s">
        <v>30</v>
      </c>
      <c r="AX341" s="15" t="s">
        <v>78</v>
      </c>
      <c r="AY341" s="265" t="s">
        <v>132</v>
      </c>
    </row>
    <row r="342" s="2" customFormat="1" ht="33" customHeight="1">
      <c r="A342" s="38"/>
      <c r="B342" s="39"/>
      <c r="C342" s="219" t="s">
        <v>456</v>
      </c>
      <c r="D342" s="219" t="s">
        <v>134</v>
      </c>
      <c r="E342" s="220" t="s">
        <v>457</v>
      </c>
      <c r="F342" s="221" t="s">
        <v>458</v>
      </c>
      <c r="G342" s="222" t="s">
        <v>146</v>
      </c>
      <c r="H342" s="223">
        <v>42</v>
      </c>
      <c r="I342" s="224"/>
      <c r="J342" s="225">
        <f>ROUND(I342*H342,2)</f>
        <v>0</v>
      </c>
      <c r="K342" s="226"/>
      <c r="L342" s="44"/>
      <c r="M342" s="227" t="s">
        <v>1</v>
      </c>
      <c r="N342" s="228" t="s">
        <v>38</v>
      </c>
      <c r="O342" s="91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172</v>
      </c>
      <c r="AT342" s="231" t="s">
        <v>134</v>
      </c>
      <c r="AU342" s="231" t="s">
        <v>82</v>
      </c>
      <c r="AY342" s="17" t="s">
        <v>132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78</v>
      </c>
      <c r="BK342" s="232">
        <f>ROUND(I342*H342,2)</f>
        <v>0</v>
      </c>
      <c r="BL342" s="17" t="s">
        <v>172</v>
      </c>
      <c r="BM342" s="231" t="s">
        <v>459</v>
      </c>
    </row>
    <row r="343" s="14" customFormat="1">
      <c r="A343" s="14"/>
      <c r="B343" s="244"/>
      <c r="C343" s="245"/>
      <c r="D343" s="235" t="s">
        <v>155</v>
      </c>
      <c r="E343" s="246" t="s">
        <v>1</v>
      </c>
      <c r="F343" s="247" t="s">
        <v>460</v>
      </c>
      <c r="G343" s="245"/>
      <c r="H343" s="248">
        <v>42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155</v>
      </c>
      <c r="AU343" s="254" t="s">
        <v>82</v>
      </c>
      <c r="AV343" s="14" t="s">
        <v>82</v>
      </c>
      <c r="AW343" s="14" t="s">
        <v>30</v>
      </c>
      <c r="AX343" s="14" t="s">
        <v>78</v>
      </c>
      <c r="AY343" s="254" t="s">
        <v>132</v>
      </c>
    </row>
    <row r="344" s="2" customFormat="1" ht="16.5" customHeight="1">
      <c r="A344" s="38"/>
      <c r="B344" s="39"/>
      <c r="C344" s="266" t="s">
        <v>461</v>
      </c>
      <c r="D344" s="266" t="s">
        <v>202</v>
      </c>
      <c r="E344" s="267" t="s">
        <v>462</v>
      </c>
      <c r="F344" s="268" t="s">
        <v>463</v>
      </c>
      <c r="G344" s="269" t="s">
        <v>146</v>
      </c>
      <c r="H344" s="270">
        <v>16</v>
      </c>
      <c r="I344" s="271"/>
      <c r="J344" s="272">
        <f>ROUND(I344*H344,2)</f>
        <v>0</v>
      </c>
      <c r="K344" s="273"/>
      <c r="L344" s="274"/>
      <c r="M344" s="275" t="s">
        <v>1</v>
      </c>
      <c r="N344" s="276" t="s">
        <v>38</v>
      </c>
      <c r="O344" s="91"/>
      <c r="P344" s="229">
        <f>O344*H344</f>
        <v>0</v>
      </c>
      <c r="Q344" s="229">
        <v>0.00020000000000000001</v>
      </c>
      <c r="R344" s="229">
        <f>Q344*H344</f>
        <v>0.0032000000000000002</v>
      </c>
      <c r="S344" s="229">
        <v>0</v>
      </c>
      <c r="T344" s="23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304</v>
      </c>
      <c r="AT344" s="231" t="s">
        <v>202</v>
      </c>
      <c r="AU344" s="231" t="s">
        <v>82</v>
      </c>
      <c r="AY344" s="17" t="s">
        <v>132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78</v>
      </c>
      <c r="BK344" s="232">
        <f>ROUND(I344*H344,2)</f>
        <v>0</v>
      </c>
      <c r="BL344" s="17" t="s">
        <v>172</v>
      </c>
      <c r="BM344" s="231" t="s">
        <v>464</v>
      </c>
    </row>
    <row r="345" s="13" customFormat="1">
      <c r="A345" s="13"/>
      <c r="B345" s="233"/>
      <c r="C345" s="234"/>
      <c r="D345" s="235" t="s">
        <v>155</v>
      </c>
      <c r="E345" s="236" t="s">
        <v>1</v>
      </c>
      <c r="F345" s="237" t="s">
        <v>465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155</v>
      </c>
      <c r="AU345" s="243" t="s">
        <v>82</v>
      </c>
      <c r="AV345" s="13" t="s">
        <v>78</v>
      </c>
      <c r="AW345" s="13" t="s">
        <v>30</v>
      </c>
      <c r="AX345" s="13" t="s">
        <v>73</v>
      </c>
      <c r="AY345" s="243" t="s">
        <v>132</v>
      </c>
    </row>
    <row r="346" s="14" customFormat="1">
      <c r="A346" s="14"/>
      <c r="B346" s="244"/>
      <c r="C346" s="245"/>
      <c r="D346" s="235" t="s">
        <v>155</v>
      </c>
      <c r="E346" s="246" t="s">
        <v>1</v>
      </c>
      <c r="F346" s="247" t="s">
        <v>172</v>
      </c>
      <c r="G346" s="245"/>
      <c r="H346" s="248">
        <v>16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155</v>
      </c>
      <c r="AU346" s="254" t="s">
        <v>82</v>
      </c>
      <c r="AV346" s="14" t="s">
        <v>82</v>
      </c>
      <c r="AW346" s="14" t="s">
        <v>30</v>
      </c>
      <c r="AX346" s="14" t="s">
        <v>78</v>
      </c>
      <c r="AY346" s="254" t="s">
        <v>132</v>
      </c>
    </row>
    <row r="347" s="2" customFormat="1" ht="16.5" customHeight="1">
      <c r="A347" s="38"/>
      <c r="B347" s="39"/>
      <c r="C347" s="266" t="s">
        <v>466</v>
      </c>
      <c r="D347" s="266" t="s">
        <v>202</v>
      </c>
      <c r="E347" s="267" t="s">
        <v>467</v>
      </c>
      <c r="F347" s="268" t="s">
        <v>468</v>
      </c>
      <c r="G347" s="269" t="s">
        <v>146</v>
      </c>
      <c r="H347" s="270">
        <v>26</v>
      </c>
      <c r="I347" s="271"/>
      <c r="J347" s="272">
        <f>ROUND(I347*H347,2)</f>
        <v>0</v>
      </c>
      <c r="K347" s="273"/>
      <c r="L347" s="274"/>
      <c r="M347" s="275" t="s">
        <v>1</v>
      </c>
      <c r="N347" s="276" t="s">
        <v>38</v>
      </c>
      <c r="O347" s="91"/>
      <c r="P347" s="229">
        <f>O347*H347</f>
        <v>0</v>
      </c>
      <c r="Q347" s="229">
        <v>0.00020000000000000001</v>
      </c>
      <c r="R347" s="229">
        <f>Q347*H347</f>
        <v>0.0052000000000000006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304</v>
      </c>
      <c r="AT347" s="231" t="s">
        <v>202</v>
      </c>
      <c r="AU347" s="231" t="s">
        <v>82</v>
      </c>
      <c r="AY347" s="17" t="s">
        <v>132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78</v>
      </c>
      <c r="BK347" s="232">
        <f>ROUND(I347*H347,2)</f>
        <v>0</v>
      </c>
      <c r="BL347" s="17" t="s">
        <v>172</v>
      </c>
      <c r="BM347" s="231" t="s">
        <v>469</v>
      </c>
    </row>
    <row r="348" s="13" customFormat="1">
      <c r="A348" s="13"/>
      <c r="B348" s="233"/>
      <c r="C348" s="234"/>
      <c r="D348" s="235" t="s">
        <v>155</v>
      </c>
      <c r="E348" s="236" t="s">
        <v>1</v>
      </c>
      <c r="F348" s="237" t="s">
        <v>470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155</v>
      </c>
      <c r="AU348" s="243" t="s">
        <v>82</v>
      </c>
      <c r="AV348" s="13" t="s">
        <v>78</v>
      </c>
      <c r="AW348" s="13" t="s">
        <v>30</v>
      </c>
      <c r="AX348" s="13" t="s">
        <v>73</v>
      </c>
      <c r="AY348" s="243" t="s">
        <v>132</v>
      </c>
    </row>
    <row r="349" s="14" customFormat="1">
      <c r="A349" s="14"/>
      <c r="B349" s="244"/>
      <c r="C349" s="245"/>
      <c r="D349" s="235" t="s">
        <v>155</v>
      </c>
      <c r="E349" s="246" t="s">
        <v>1</v>
      </c>
      <c r="F349" s="247" t="s">
        <v>277</v>
      </c>
      <c r="G349" s="245"/>
      <c r="H349" s="248">
        <v>26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155</v>
      </c>
      <c r="AU349" s="254" t="s">
        <v>82</v>
      </c>
      <c r="AV349" s="14" t="s">
        <v>82</v>
      </c>
      <c r="AW349" s="14" t="s">
        <v>30</v>
      </c>
      <c r="AX349" s="14" t="s">
        <v>78</v>
      </c>
      <c r="AY349" s="254" t="s">
        <v>132</v>
      </c>
    </row>
    <row r="350" s="2" customFormat="1" ht="24.15" customHeight="1">
      <c r="A350" s="38"/>
      <c r="B350" s="39"/>
      <c r="C350" s="219" t="s">
        <v>471</v>
      </c>
      <c r="D350" s="219" t="s">
        <v>134</v>
      </c>
      <c r="E350" s="220" t="s">
        <v>472</v>
      </c>
      <c r="F350" s="221" t="s">
        <v>473</v>
      </c>
      <c r="G350" s="222" t="s">
        <v>273</v>
      </c>
      <c r="H350" s="223">
        <v>149.08199999999999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38</v>
      </c>
      <c r="O350" s="91"/>
      <c r="P350" s="229">
        <f>O350*H350</f>
        <v>0</v>
      </c>
      <c r="Q350" s="229">
        <v>0.00029999999999999997</v>
      </c>
      <c r="R350" s="229">
        <f>Q350*H350</f>
        <v>0.044724599999999996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172</v>
      </c>
      <c r="AT350" s="231" t="s">
        <v>134</v>
      </c>
      <c r="AU350" s="231" t="s">
        <v>82</v>
      </c>
      <c r="AY350" s="17" t="s">
        <v>132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78</v>
      </c>
      <c r="BK350" s="232">
        <f>ROUND(I350*H350,2)</f>
        <v>0</v>
      </c>
      <c r="BL350" s="17" t="s">
        <v>172</v>
      </c>
      <c r="BM350" s="231" t="s">
        <v>474</v>
      </c>
    </row>
    <row r="351" s="13" customFormat="1">
      <c r="A351" s="13"/>
      <c r="B351" s="233"/>
      <c r="C351" s="234"/>
      <c r="D351" s="235" t="s">
        <v>155</v>
      </c>
      <c r="E351" s="236" t="s">
        <v>1</v>
      </c>
      <c r="F351" s="237" t="s">
        <v>475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155</v>
      </c>
      <c r="AU351" s="243" t="s">
        <v>82</v>
      </c>
      <c r="AV351" s="13" t="s">
        <v>78</v>
      </c>
      <c r="AW351" s="13" t="s">
        <v>30</v>
      </c>
      <c r="AX351" s="13" t="s">
        <v>73</v>
      </c>
      <c r="AY351" s="243" t="s">
        <v>132</v>
      </c>
    </row>
    <row r="352" s="14" customFormat="1">
      <c r="A352" s="14"/>
      <c r="B352" s="244"/>
      <c r="C352" s="245"/>
      <c r="D352" s="235" t="s">
        <v>155</v>
      </c>
      <c r="E352" s="246" t="s">
        <v>1</v>
      </c>
      <c r="F352" s="247" t="s">
        <v>476</v>
      </c>
      <c r="G352" s="245"/>
      <c r="H352" s="248">
        <v>32.072000000000003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155</v>
      </c>
      <c r="AU352" s="254" t="s">
        <v>82</v>
      </c>
      <c r="AV352" s="14" t="s">
        <v>82</v>
      </c>
      <c r="AW352" s="14" t="s">
        <v>30</v>
      </c>
      <c r="AX352" s="14" t="s">
        <v>73</v>
      </c>
      <c r="AY352" s="254" t="s">
        <v>132</v>
      </c>
    </row>
    <row r="353" s="14" customFormat="1">
      <c r="A353" s="14"/>
      <c r="B353" s="244"/>
      <c r="C353" s="245"/>
      <c r="D353" s="235" t="s">
        <v>155</v>
      </c>
      <c r="E353" s="246" t="s">
        <v>1</v>
      </c>
      <c r="F353" s="247" t="s">
        <v>477</v>
      </c>
      <c r="G353" s="245"/>
      <c r="H353" s="248">
        <v>117.01000000000001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155</v>
      </c>
      <c r="AU353" s="254" t="s">
        <v>82</v>
      </c>
      <c r="AV353" s="14" t="s">
        <v>82</v>
      </c>
      <c r="AW353" s="14" t="s">
        <v>30</v>
      </c>
      <c r="AX353" s="14" t="s">
        <v>73</v>
      </c>
      <c r="AY353" s="254" t="s">
        <v>132</v>
      </c>
    </row>
    <row r="354" s="15" customFormat="1">
      <c r="A354" s="15"/>
      <c r="B354" s="255"/>
      <c r="C354" s="256"/>
      <c r="D354" s="235" t="s">
        <v>155</v>
      </c>
      <c r="E354" s="257" t="s">
        <v>1</v>
      </c>
      <c r="F354" s="258" t="s">
        <v>160</v>
      </c>
      <c r="G354" s="256"/>
      <c r="H354" s="259">
        <v>149.08199999999999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5" t="s">
        <v>155</v>
      </c>
      <c r="AU354" s="265" t="s">
        <v>82</v>
      </c>
      <c r="AV354" s="15" t="s">
        <v>138</v>
      </c>
      <c r="AW354" s="15" t="s">
        <v>30</v>
      </c>
      <c r="AX354" s="15" t="s">
        <v>78</v>
      </c>
      <c r="AY354" s="265" t="s">
        <v>132</v>
      </c>
    </row>
    <row r="355" s="2" customFormat="1" ht="37.8" customHeight="1">
      <c r="A355" s="38"/>
      <c r="B355" s="39"/>
      <c r="C355" s="219" t="s">
        <v>478</v>
      </c>
      <c r="D355" s="219" t="s">
        <v>134</v>
      </c>
      <c r="E355" s="220" t="s">
        <v>479</v>
      </c>
      <c r="F355" s="221" t="s">
        <v>480</v>
      </c>
      <c r="G355" s="222" t="s">
        <v>273</v>
      </c>
      <c r="H355" s="223">
        <v>149.08199999999999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38</v>
      </c>
      <c r="O355" s="91"/>
      <c r="P355" s="229">
        <f>O355*H355</f>
        <v>0</v>
      </c>
      <c r="Q355" s="229">
        <v>0.00059999999999999995</v>
      </c>
      <c r="R355" s="229">
        <f>Q355*H355</f>
        <v>0.089449199999999993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172</v>
      </c>
      <c r="AT355" s="231" t="s">
        <v>134</v>
      </c>
      <c r="AU355" s="231" t="s">
        <v>82</v>
      </c>
      <c r="AY355" s="17" t="s">
        <v>132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78</v>
      </c>
      <c r="BK355" s="232">
        <f>ROUND(I355*H355,2)</f>
        <v>0</v>
      </c>
      <c r="BL355" s="17" t="s">
        <v>172</v>
      </c>
      <c r="BM355" s="231" t="s">
        <v>481</v>
      </c>
    </row>
    <row r="356" s="13" customFormat="1">
      <c r="A356" s="13"/>
      <c r="B356" s="233"/>
      <c r="C356" s="234"/>
      <c r="D356" s="235" t="s">
        <v>155</v>
      </c>
      <c r="E356" s="236" t="s">
        <v>1</v>
      </c>
      <c r="F356" s="237" t="s">
        <v>482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155</v>
      </c>
      <c r="AU356" s="243" t="s">
        <v>82</v>
      </c>
      <c r="AV356" s="13" t="s">
        <v>78</v>
      </c>
      <c r="AW356" s="13" t="s">
        <v>30</v>
      </c>
      <c r="AX356" s="13" t="s">
        <v>73</v>
      </c>
      <c r="AY356" s="243" t="s">
        <v>132</v>
      </c>
    </row>
    <row r="357" s="14" customFormat="1">
      <c r="A357" s="14"/>
      <c r="B357" s="244"/>
      <c r="C357" s="245"/>
      <c r="D357" s="235" t="s">
        <v>155</v>
      </c>
      <c r="E357" s="246" t="s">
        <v>1</v>
      </c>
      <c r="F357" s="247" t="s">
        <v>476</v>
      </c>
      <c r="G357" s="245"/>
      <c r="H357" s="248">
        <v>32.072000000000003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155</v>
      </c>
      <c r="AU357" s="254" t="s">
        <v>82</v>
      </c>
      <c r="AV357" s="14" t="s">
        <v>82</v>
      </c>
      <c r="AW357" s="14" t="s">
        <v>30</v>
      </c>
      <c r="AX357" s="14" t="s">
        <v>73</v>
      </c>
      <c r="AY357" s="254" t="s">
        <v>132</v>
      </c>
    </row>
    <row r="358" s="14" customFormat="1">
      <c r="A358" s="14"/>
      <c r="B358" s="244"/>
      <c r="C358" s="245"/>
      <c r="D358" s="235" t="s">
        <v>155</v>
      </c>
      <c r="E358" s="246" t="s">
        <v>1</v>
      </c>
      <c r="F358" s="247" t="s">
        <v>477</v>
      </c>
      <c r="G358" s="245"/>
      <c r="H358" s="248">
        <v>117.01000000000001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155</v>
      </c>
      <c r="AU358" s="254" t="s">
        <v>82</v>
      </c>
      <c r="AV358" s="14" t="s">
        <v>82</v>
      </c>
      <c r="AW358" s="14" t="s">
        <v>30</v>
      </c>
      <c r="AX358" s="14" t="s">
        <v>73</v>
      </c>
      <c r="AY358" s="254" t="s">
        <v>132</v>
      </c>
    </row>
    <row r="359" s="15" customFormat="1">
      <c r="A359" s="15"/>
      <c r="B359" s="255"/>
      <c r="C359" s="256"/>
      <c r="D359" s="235" t="s">
        <v>155</v>
      </c>
      <c r="E359" s="257" t="s">
        <v>1</v>
      </c>
      <c r="F359" s="258" t="s">
        <v>160</v>
      </c>
      <c r="G359" s="256"/>
      <c r="H359" s="259">
        <v>149.08199999999999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5" t="s">
        <v>155</v>
      </c>
      <c r="AU359" s="265" t="s">
        <v>82</v>
      </c>
      <c r="AV359" s="15" t="s">
        <v>138</v>
      </c>
      <c r="AW359" s="15" t="s">
        <v>30</v>
      </c>
      <c r="AX359" s="15" t="s">
        <v>78</v>
      </c>
      <c r="AY359" s="265" t="s">
        <v>132</v>
      </c>
    </row>
    <row r="360" s="2" customFormat="1" ht="24.15" customHeight="1">
      <c r="A360" s="38"/>
      <c r="B360" s="39"/>
      <c r="C360" s="219" t="s">
        <v>483</v>
      </c>
      <c r="D360" s="219" t="s">
        <v>134</v>
      </c>
      <c r="E360" s="220" t="s">
        <v>484</v>
      </c>
      <c r="F360" s="221" t="s">
        <v>485</v>
      </c>
      <c r="G360" s="222" t="s">
        <v>137</v>
      </c>
      <c r="H360" s="223">
        <v>386.803</v>
      </c>
      <c r="I360" s="224"/>
      <c r="J360" s="225">
        <f>ROUND(I360*H360,2)</f>
        <v>0</v>
      </c>
      <c r="K360" s="226"/>
      <c r="L360" s="44"/>
      <c r="M360" s="227" t="s">
        <v>1</v>
      </c>
      <c r="N360" s="228" t="s">
        <v>38</v>
      </c>
      <c r="O360" s="91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1" t="s">
        <v>172</v>
      </c>
      <c r="AT360" s="231" t="s">
        <v>134</v>
      </c>
      <c r="AU360" s="231" t="s">
        <v>82</v>
      </c>
      <c r="AY360" s="17" t="s">
        <v>132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7" t="s">
        <v>78</v>
      </c>
      <c r="BK360" s="232">
        <f>ROUND(I360*H360,2)</f>
        <v>0</v>
      </c>
      <c r="BL360" s="17" t="s">
        <v>172</v>
      </c>
      <c r="BM360" s="231" t="s">
        <v>486</v>
      </c>
    </row>
    <row r="361" s="13" customFormat="1">
      <c r="A361" s="13"/>
      <c r="B361" s="233"/>
      <c r="C361" s="234"/>
      <c r="D361" s="235" t="s">
        <v>155</v>
      </c>
      <c r="E361" s="236" t="s">
        <v>1</v>
      </c>
      <c r="F361" s="237" t="s">
        <v>487</v>
      </c>
      <c r="G361" s="234"/>
      <c r="H361" s="236" t="s">
        <v>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155</v>
      </c>
      <c r="AU361" s="243" t="s">
        <v>82</v>
      </c>
      <c r="AV361" s="13" t="s">
        <v>78</v>
      </c>
      <c r="AW361" s="13" t="s">
        <v>30</v>
      </c>
      <c r="AX361" s="13" t="s">
        <v>73</v>
      </c>
      <c r="AY361" s="243" t="s">
        <v>132</v>
      </c>
    </row>
    <row r="362" s="14" customFormat="1">
      <c r="A362" s="14"/>
      <c r="B362" s="244"/>
      <c r="C362" s="245"/>
      <c r="D362" s="235" t="s">
        <v>155</v>
      </c>
      <c r="E362" s="246" t="s">
        <v>1</v>
      </c>
      <c r="F362" s="247" t="s">
        <v>488</v>
      </c>
      <c r="G362" s="245"/>
      <c r="H362" s="248">
        <v>73.766000000000005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155</v>
      </c>
      <c r="AU362" s="254" t="s">
        <v>82</v>
      </c>
      <c r="AV362" s="14" t="s">
        <v>82</v>
      </c>
      <c r="AW362" s="14" t="s">
        <v>30</v>
      </c>
      <c r="AX362" s="14" t="s">
        <v>73</v>
      </c>
      <c r="AY362" s="254" t="s">
        <v>132</v>
      </c>
    </row>
    <row r="363" s="14" customFormat="1">
      <c r="A363" s="14"/>
      <c r="B363" s="244"/>
      <c r="C363" s="245"/>
      <c r="D363" s="235" t="s">
        <v>155</v>
      </c>
      <c r="E363" s="246" t="s">
        <v>1</v>
      </c>
      <c r="F363" s="247" t="s">
        <v>433</v>
      </c>
      <c r="G363" s="245"/>
      <c r="H363" s="248">
        <v>10.130000000000001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155</v>
      </c>
      <c r="AU363" s="254" t="s">
        <v>82</v>
      </c>
      <c r="AV363" s="14" t="s">
        <v>82</v>
      </c>
      <c r="AW363" s="14" t="s">
        <v>30</v>
      </c>
      <c r="AX363" s="14" t="s">
        <v>73</v>
      </c>
      <c r="AY363" s="254" t="s">
        <v>132</v>
      </c>
    </row>
    <row r="364" s="13" customFormat="1">
      <c r="A364" s="13"/>
      <c r="B364" s="233"/>
      <c r="C364" s="234"/>
      <c r="D364" s="235" t="s">
        <v>155</v>
      </c>
      <c r="E364" s="236" t="s">
        <v>1</v>
      </c>
      <c r="F364" s="237" t="s">
        <v>489</v>
      </c>
      <c r="G364" s="234"/>
      <c r="H364" s="236" t="s">
        <v>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155</v>
      </c>
      <c r="AU364" s="243" t="s">
        <v>82</v>
      </c>
      <c r="AV364" s="13" t="s">
        <v>78</v>
      </c>
      <c r="AW364" s="13" t="s">
        <v>30</v>
      </c>
      <c r="AX364" s="13" t="s">
        <v>73</v>
      </c>
      <c r="AY364" s="243" t="s">
        <v>132</v>
      </c>
    </row>
    <row r="365" s="14" customFormat="1">
      <c r="A365" s="14"/>
      <c r="B365" s="244"/>
      <c r="C365" s="245"/>
      <c r="D365" s="235" t="s">
        <v>155</v>
      </c>
      <c r="E365" s="246" t="s">
        <v>1</v>
      </c>
      <c r="F365" s="247" t="s">
        <v>490</v>
      </c>
      <c r="G365" s="245"/>
      <c r="H365" s="248">
        <v>81.906999999999996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155</v>
      </c>
      <c r="AU365" s="254" t="s">
        <v>82</v>
      </c>
      <c r="AV365" s="14" t="s">
        <v>82</v>
      </c>
      <c r="AW365" s="14" t="s">
        <v>30</v>
      </c>
      <c r="AX365" s="14" t="s">
        <v>73</v>
      </c>
      <c r="AY365" s="254" t="s">
        <v>132</v>
      </c>
    </row>
    <row r="366" s="13" customFormat="1">
      <c r="A366" s="13"/>
      <c r="B366" s="233"/>
      <c r="C366" s="234"/>
      <c r="D366" s="235" t="s">
        <v>155</v>
      </c>
      <c r="E366" s="236" t="s">
        <v>1</v>
      </c>
      <c r="F366" s="237" t="s">
        <v>491</v>
      </c>
      <c r="G366" s="234"/>
      <c r="H366" s="236" t="s">
        <v>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155</v>
      </c>
      <c r="AU366" s="243" t="s">
        <v>82</v>
      </c>
      <c r="AV366" s="13" t="s">
        <v>78</v>
      </c>
      <c r="AW366" s="13" t="s">
        <v>30</v>
      </c>
      <c r="AX366" s="13" t="s">
        <v>73</v>
      </c>
      <c r="AY366" s="243" t="s">
        <v>132</v>
      </c>
    </row>
    <row r="367" s="14" customFormat="1">
      <c r="A367" s="14"/>
      <c r="B367" s="244"/>
      <c r="C367" s="245"/>
      <c r="D367" s="235" t="s">
        <v>155</v>
      </c>
      <c r="E367" s="246" t="s">
        <v>1</v>
      </c>
      <c r="F367" s="247" t="s">
        <v>157</v>
      </c>
      <c r="G367" s="245"/>
      <c r="H367" s="248">
        <v>221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155</v>
      </c>
      <c r="AU367" s="254" t="s">
        <v>82</v>
      </c>
      <c r="AV367" s="14" t="s">
        <v>82</v>
      </c>
      <c r="AW367" s="14" t="s">
        <v>30</v>
      </c>
      <c r="AX367" s="14" t="s">
        <v>73</v>
      </c>
      <c r="AY367" s="254" t="s">
        <v>132</v>
      </c>
    </row>
    <row r="368" s="15" customFormat="1">
      <c r="A368" s="15"/>
      <c r="B368" s="255"/>
      <c r="C368" s="256"/>
      <c r="D368" s="235" t="s">
        <v>155</v>
      </c>
      <c r="E368" s="257" t="s">
        <v>1</v>
      </c>
      <c r="F368" s="258" t="s">
        <v>160</v>
      </c>
      <c r="G368" s="256"/>
      <c r="H368" s="259">
        <v>386.803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5" t="s">
        <v>155</v>
      </c>
      <c r="AU368" s="265" t="s">
        <v>82</v>
      </c>
      <c r="AV368" s="15" t="s">
        <v>138</v>
      </c>
      <c r="AW368" s="15" t="s">
        <v>30</v>
      </c>
      <c r="AX368" s="15" t="s">
        <v>78</v>
      </c>
      <c r="AY368" s="265" t="s">
        <v>132</v>
      </c>
    </row>
    <row r="369" s="2" customFormat="1" ht="24.15" customHeight="1">
      <c r="A369" s="38"/>
      <c r="B369" s="39"/>
      <c r="C369" s="266" t="s">
        <v>492</v>
      </c>
      <c r="D369" s="266" t="s">
        <v>202</v>
      </c>
      <c r="E369" s="267" t="s">
        <v>493</v>
      </c>
      <c r="F369" s="268" t="s">
        <v>494</v>
      </c>
      <c r="G369" s="269" t="s">
        <v>137</v>
      </c>
      <c r="H369" s="270">
        <v>444.82299999999998</v>
      </c>
      <c r="I369" s="271"/>
      <c r="J369" s="272">
        <f>ROUND(I369*H369,2)</f>
        <v>0</v>
      </c>
      <c r="K369" s="273"/>
      <c r="L369" s="274"/>
      <c r="M369" s="275" t="s">
        <v>1</v>
      </c>
      <c r="N369" s="276" t="s">
        <v>38</v>
      </c>
      <c r="O369" s="91"/>
      <c r="P369" s="229">
        <f>O369*H369</f>
        <v>0</v>
      </c>
      <c r="Q369" s="229">
        <v>0.00029999999999999997</v>
      </c>
      <c r="R369" s="229">
        <f>Q369*H369</f>
        <v>0.13344689999999998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304</v>
      </c>
      <c r="AT369" s="231" t="s">
        <v>202</v>
      </c>
      <c r="AU369" s="231" t="s">
        <v>82</v>
      </c>
      <c r="AY369" s="17" t="s">
        <v>132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78</v>
      </c>
      <c r="BK369" s="232">
        <f>ROUND(I369*H369,2)</f>
        <v>0</v>
      </c>
      <c r="BL369" s="17" t="s">
        <v>172</v>
      </c>
      <c r="BM369" s="231" t="s">
        <v>495</v>
      </c>
    </row>
    <row r="370" s="14" customFormat="1">
      <c r="A370" s="14"/>
      <c r="B370" s="244"/>
      <c r="C370" s="245"/>
      <c r="D370" s="235" t="s">
        <v>155</v>
      </c>
      <c r="E370" s="245"/>
      <c r="F370" s="247" t="s">
        <v>496</v>
      </c>
      <c r="G370" s="245"/>
      <c r="H370" s="248">
        <v>444.82299999999998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155</v>
      </c>
      <c r="AU370" s="254" t="s">
        <v>82</v>
      </c>
      <c r="AV370" s="14" t="s">
        <v>82</v>
      </c>
      <c r="AW370" s="14" t="s">
        <v>4</v>
      </c>
      <c r="AX370" s="14" t="s">
        <v>78</v>
      </c>
      <c r="AY370" s="254" t="s">
        <v>132</v>
      </c>
    </row>
    <row r="371" s="2" customFormat="1" ht="24.15" customHeight="1">
      <c r="A371" s="38"/>
      <c r="B371" s="39"/>
      <c r="C371" s="219" t="s">
        <v>193</v>
      </c>
      <c r="D371" s="219" t="s">
        <v>134</v>
      </c>
      <c r="E371" s="220" t="s">
        <v>497</v>
      </c>
      <c r="F371" s="221" t="s">
        <v>498</v>
      </c>
      <c r="G371" s="222" t="s">
        <v>273</v>
      </c>
      <c r="H371" s="223">
        <v>7</v>
      </c>
      <c r="I371" s="224"/>
      <c r="J371" s="225">
        <f>ROUND(I371*H371,2)</f>
        <v>0</v>
      </c>
      <c r="K371" s="226"/>
      <c r="L371" s="44"/>
      <c r="M371" s="227" t="s">
        <v>1</v>
      </c>
      <c r="N371" s="228" t="s">
        <v>38</v>
      </c>
      <c r="O371" s="91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1" t="s">
        <v>172</v>
      </c>
      <c r="AT371" s="231" t="s">
        <v>134</v>
      </c>
      <c r="AU371" s="231" t="s">
        <v>82</v>
      </c>
      <c r="AY371" s="17" t="s">
        <v>132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7" t="s">
        <v>78</v>
      </c>
      <c r="BK371" s="232">
        <f>ROUND(I371*H371,2)</f>
        <v>0</v>
      </c>
      <c r="BL371" s="17" t="s">
        <v>172</v>
      </c>
      <c r="BM371" s="231" t="s">
        <v>499</v>
      </c>
    </row>
    <row r="372" s="13" customFormat="1">
      <c r="A372" s="13"/>
      <c r="B372" s="233"/>
      <c r="C372" s="234"/>
      <c r="D372" s="235" t="s">
        <v>155</v>
      </c>
      <c r="E372" s="236" t="s">
        <v>1</v>
      </c>
      <c r="F372" s="237" t="s">
        <v>500</v>
      </c>
      <c r="G372" s="234"/>
      <c r="H372" s="236" t="s">
        <v>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155</v>
      </c>
      <c r="AU372" s="243" t="s">
        <v>82</v>
      </c>
      <c r="AV372" s="13" t="s">
        <v>78</v>
      </c>
      <c r="AW372" s="13" t="s">
        <v>30</v>
      </c>
      <c r="AX372" s="13" t="s">
        <v>73</v>
      </c>
      <c r="AY372" s="243" t="s">
        <v>132</v>
      </c>
    </row>
    <row r="373" s="13" customFormat="1">
      <c r="A373" s="13"/>
      <c r="B373" s="233"/>
      <c r="C373" s="234"/>
      <c r="D373" s="235" t="s">
        <v>155</v>
      </c>
      <c r="E373" s="236" t="s">
        <v>1</v>
      </c>
      <c r="F373" s="237" t="s">
        <v>349</v>
      </c>
      <c r="G373" s="234"/>
      <c r="H373" s="236" t="s">
        <v>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155</v>
      </c>
      <c r="AU373" s="243" t="s">
        <v>82</v>
      </c>
      <c r="AV373" s="13" t="s">
        <v>78</v>
      </c>
      <c r="AW373" s="13" t="s">
        <v>30</v>
      </c>
      <c r="AX373" s="13" t="s">
        <v>73</v>
      </c>
      <c r="AY373" s="243" t="s">
        <v>132</v>
      </c>
    </row>
    <row r="374" s="14" customFormat="1">
      <c r="A374" s="14"/>
      <c r="B374" s="244"/>
      <c r="C374" s="245"/>
      <c r="D374" s="235" t="s">
        <v>155</v>
      </c>
      <c r="E374" s="246" t="s">
        <v>1</v>
      </c>
      <c r="F374" s="247" t="s">
        <v>501</v>
      </c>
      <c r="G374" s="245"/>
      <c r="H374" s="248">
        <v>1.5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155</v>
      </c>
      <c r="AU374" s="254" t="s">
        <v>82</v>
      </c>
      <c r="AV374" s="14" t="s">
        <v>82</v>
      </c>
      <c r="AW374" s="14" t="s">
        <v>30</v>
      </c>
      <c r="AX374" s="14" t="s">
        <v>73</v>
      </c>
      <c r="AY374" s="254" t="s">
        <v>132</v>
      </c>
    </row>
    <row r="375" s="13" customFormat="1">
      <c r="A375" s="13"/>
      <c r="B375" s="233"/>
      <c r="C375" s="234"/>
      <c r="D375" s="235" t="s">
        <v>155</v>
      </c>
      <c r="E375" s="236" t="s">
        <v>1</v>
      </c>
      <c r="F375" s="237" t="s">
        <v>350</v>
      </c>
      <c r="G375" s="234"/>
      <c r="H375" s="236" t="s">
        <v>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155</v>
      </c>
      <c r="AU375" s="243" t="s">
        <v>82</v>
      </c>
      <c r="AV375" s="13" t="s">
        <v>78</v>
      </c>
      <c r="AW375" s="13" t="s">
        <v>30</v>
      </c>
      <c r="AX375" s="13" t="s">
        <v>73</v>
      </c>
      <c r="AY375" s="243" t="s">
        <v>132</v>
      </c>
    </row>
    <row r="376" s="14" customFormat="1">
      <c r="A376" s="14"/>
      <c r="B376" s="244"/>
      <c r="C376" s="245"/>
      <c r="D376" s="235" t="s">
        <v>155</v>
      </c>
      <c r="E376" s="246" t="s">
        <v>1</v>
      </c>
      <c r="F376" s="247" t="s">
        <v>502</v>
      </c>
      <c r="G376" s="245"/>
      <c r="H376" s="248">
        <v>1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155</v>
      </c>
      <c r="AU376" s="254" t="s">
        <v>82</v>
      </c>
      <c r="AV376" s="14" t="s">
        <v>82</v>
      </c>
      <c r="AW376" s="14" t="s">
        <v>30</v>
      </c>
      <c r="AX376" s="14" t="s">
        <v>73</v>
      </c>
      <c r="AY376" s="254" t="s">
        <v>132</v>
      </c>
    </row>
    <row r="377" s="13" customFormat="1">
      <c r="A377" s="13"/>
      <c r="B377" s="233"/>
      <c r="C377" s="234"/>
      <c r="D377" s="235" t="s">
        <v>155</v>
      </c>
      <c r="E377" s="236" t="s">
        <v>1</v>
      </c>
      <c r="F377" s="237" t="s">
        <v>351</v>
      </c>
      <c r="G377" s="234"/>
      <c r="H377" s="236" t="s">
        <v>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155</v>
      </c>
      <c r="AU377" s="243" t="s">
        <v>82</v>
      </c>
      <c r="AV377" s="13" t="s">
        <v>78</v>
      </c>
      <c r="AW377" s="13" t="s">
        <v>30</v>
      </c>
      <c r="AX377" s="13" t="s">
        <v>73</v>
      </c>
      <c r="AY377" s="243" t="s">
        <v>132</v>
      </c>
    </row>
    <row r="378" s="14" customFormat="1">
      <c r="A378" s="14"/>
      <c r="B378" s="244"/>
      <c r="C378" s="245"/>
      <c r="D378" s="235" t="s">
        <v>155</v>
      </c>
      <c r="E378" s="246" t="s">
        <v>1</v>
      </c>
      <c r="F378" s="247" t="s">
        <v>503</v>
      </c>
      <c r="G378" s="245"/>
      <c r="H378" s="248">
        <v>4.5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155</v>
      </c>
      <c r="AU378" s="254" t="s">
        <v>82</v>
      </c>
      <c r="AV378" s="14" t="s">
        <v>82</v>
      </c>
      <c r="AW378" s="14" t="s">
        <v>30</v>
      </c>
      <c r="AX378" s="14" t="s">
        <v>73</v>
      </c>
      <c r="AY378" s="254" t="s">
        <v>132</v>
      </c>
    </row>
    <row r="379" s="15" customFormat="1">
      <c r="A379" s="15"/>
      <c r="B379" s="255"/>
      <c r="C379" s="256"/>
      <c r="D379" s="235" t="s">
        <v>155</v>
      </c>
      <c r="E379" s="257" t="s">
        <v>1</v>
      </c>
      <c r="F379" s="258" t="s">
        <v>160</v>
      </c>
      <c r="G379" s="256"/>
      <c r="H379" s="259">
        <v>7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5" t="s">
        <v>155</v>
      </c>
      <c r="AU379" s="265" t="s">
        <v>82</v>
      </c>
      <c r="AV379" s="15" t="s">
        <v>138</v>
      </c>
      <c r="AW379" s="15" t="s">
        <v>30</v>
      </c>
      <c r="AX379" s="15" t="s">
        <v>78</v>
      </c>
      <c r="AY379" s="265" t="s">
        <v>132</v>
      </c>
    </row>
    <row r="380" s="2" customFormat="1" ht="16.5" customHeight="1">
      <c r="A380" s="38"/>
      <c r="B380" s="39"/>
      <c r="C380" s="266" t="s">
        <v>504</v>
      </c>
      <c r="D380" s="266" t="s">
        <v>202</v>
      </c>
      <c r="E380" s="267" t="s">
        <v>505</v>
      </c>
      <c r="F380" s="268" t="s">
        <v>506</v>
      </c>
      <c r="G380" s="269" t="s">
        <v>507</v>
      </c>
      <c r="H380" s="270">
        <v>2</v>
      </c>
      <c r="I380" s="271"/>
      <c r="J380" s="272">
        <f>ROUND(I380*H380,2)</f>
        <v>0</v>
      </c>
      <c r="K380" s="273"/>
      <c r="L380" s="274"/>
      <c r="M380" s="275" t="s">
        <v>1</v>
      </c>
      <c r="N380" s="276" t="s">
        <v>38</v>
      </c>
      <c r="O380" s="91"/>
      <c r="P380" s="229">
        <f>O380*H380</f>
        <v>0</v>
      </c>
      <c r="Q380" s="229">
        <v>0.0050299999999999997</v>
      </c>
      <c r="R380" s="229">
        <f>Q380*H380</f>
        <v>0.01006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176</v>
      </c>
      <c r="AT380" s="231" t="s">
        <v>202</v>
      </c>
      <c r="AU380" s="231" t="s">
        <v>82</v>
      </c>
      <c r="AY380" s="17" t="s">
        <v>132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78</v>
      </c>
      <c r="BK380" s="232">
        <f>ROUND(I380*H380,2)</f>
        <v>0</v>
      </c>
      <c r="BL380" s="17" t="s">
        <v>138</v>
      </c>
      <c r="BM380" s="231" t="s">
        <v>508</v>
      </c>
    </row>
    <row r="381" s="2" customFormat="1" ht="24.15" customHeight="1">
      <c r="A381" s="38"/>
      <c r="B381" s="39"/>
      <c r="C381" s="219" t="s">
        <v>509</v>
      </c>
      <c r="D381" s="219" t="s">
        <v>134</v>
      </c>
      <c r="E381" s="220" t="s">
        <v>510</v>
      </c>
      <c r="F381" s="221" t="s">
        <v>511</v>
      </c>
      <c r="G381" s="222" t="s">
        <v>137</v>
      </c>
      <c r="H381" s="223">
        <v>221</v>
      </c>
      <c r="I381" s="224"/>
      <c r="J381" s="225">
        <f>ROUND(I381*H381,2)</f>
        <v>0</v>
      </c>
      <c r="K381" s="226"/>
      <c r="L381" s="44"/>
      <c r="M381" s="227" t="s">
        <v>1</v>
      </c>
      <c r="N381" s="228" t="s">
        <v>38</v>
      </c>
      <c r="O381" s="91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172</v>
      </c>
      <c r="AT381" s="231" t="s">
        <v>134</v>
      </c>
      <c r="AU381" s="231" t="s">
        <v>82</v>
      </c>
      <c r="AY381" s="17" t="s">
        <v>132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78</v>
      </c>
      <c r="BK381" s="232">
        <f>ROUND(I381*H381,2)</f>
        <v>0</v>
      </c>
      <c r="BL381" s="17" t="s">
        <v>172</v>
      </c>
      <c r="BM381" s="231" t="s">
        <v>512</v>
      </c>
    </row>
    <row r="382" s="13" customFormat="1">
      <c r="A382" s="13"/>
      <c r="B382" s="233"/>
      <c r="C382" s="234"/>
      <c r="D382" s="235" t="s">
        <v>155</v>
      </c>
      <c r="E382" s="236" t="s">
        <v>1</v>
      </c>
      <c r="F382" s="237" t="s">
        <v>513</v>
      </c>
      <c r="G382" s="234"/>
      <c r="H382" s="236" t="s">
        <v>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155</v>
      </c>
      <c r="AU382" s="243" t="s">
        <v>82</v>
      </c>
      <c r="AV382" s="13" t="s">
        <v>78</v>
      </c>
      <c r="AW382" s="13" t="s">
        <v>30</v>
      </c>
      <c r="AX382" s="13" t="s">
        <v>73</v>
      </c>
      <c r="AY382" s="243" t="s">
        <v>132</v>
      </c>
    </row>
    <row r="383" s="14" customFormat="1">
      <c r="A383" s="14"/>
      <c r="B383" s="244"/>
      <c r="C383" s="245"/>
      <c r="D383" s="235" t="s">
        <v>155</v>
      </c>
      <c r="E383" s="246" t="s">
        <v>1</v>
      </c>
      <c r="F383" s="247" t="s">
        <v>157</v>
      </c>
      <c r="G383" s="245"/>
      <c r="H383" s="248">
        <v>221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155</v>
      </c>
      <c r="AU383" s="254" t="s">
        <v>82</v>
      </c>
      <c r="AV383" s="14" t="s">
        <v>82</v>
      </c>
      <c r="AW383" s="14" t="s">
        <v>30</v>
      </c>
      <c r="AX383" s="14" t="s">
        <v>78</v>
      </c>
      <c r="AY383" s="254" t="s">
        <v>132</v>
      </c>
    </row>
    <row r="384" s="2" customFormat="1" ht="16.5" customHeight="1">
      <c r="A384" s="38"/>
      <c r="B384" s="39"/>
      <c r="C384" s="266" t="s">
        <v>514</v>
      </c>
      <c r="D384" s="266" t="s">
        <v>202</v>
      </c>
      <c r="E384" s="267" t="s">
        <v>515</v>
      </c>
      <c r="F384" s="268" t="s">
        <v>516</v>
      </c>
      <c r="G384" s="269" t="s">
        <v>307</v>
      </c>
      <c r="H384" s="270">
        <v>18.233000000000001</v>
      </c>
      <c r="I384" s="271"/>
      <c r="J384" s="272">
        <f>ROUND(I384*H384,2)</f>
        <v>0</v>
      </c>
      <c r="K384" s="273"/>
      <c r="L384" s="274"/>
      <c r="M384" s="275" t="s">
        <v>1</v>
      </c>
      <c r="N384" s="276" t="s">
        <v>38</v>
      </c>
      <c r="O384" s="91"/>
      <c r="P384" s="229">
        <f>O384*H384</f>
        <v>0</v>
      </c>
      <c r="Q384" s="229">
        <v>1</v>
      </c>
      <c r="R384" s="229">
        <f>Q384*H384</f>
        <v>18.233000000000001</v>
      </c>
      <c r="S384" s="229">
        <v>0</v>
      </c>
      <c r="T384" s="230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1" t="s">
        <v>304</v>
      </c>
      <c r="AT384" s="231" t="s">
        <v>202</v>
      </c>
      <c r="AU384" s="231" t="s">
        <v>82</v>
      </c>
      <c r="AY384" s="17" t="s">
        <v>132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7" t="s">
        <v>78</v>
      </c>
      <c r="BK384" s="232">
        <f>ROUND(I384*H384,2)</f>
        <v>0</v>
      </c>
      <c r="BL384" s="17" t="s">
        <v>172</v>
      </c>
      <c r="BM384" s="231" t="s">
        <v>517</v>
      </c>
    </row>
    <row r="385" s="14" customFormat="1">
      <c r="A385" s="14"/>
      <c r="B385" s="244"/>
      <c r="C385" s="245"/>
      <c r="D385" s="235" t="s">
        <v>155</v>
      </c>
      <c r="E385" s="245"/>
      <c r="F385" s="247" t="s">
        <v>518</v>
      </c>
      <c r="G385" s="245"/>
      <c r="H385" s="248">
        <v>18.233000000000001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155</v>
      </c>
      <c r="AU385" s="254" t="s">
        <v>82</v>
      </c>
      <c r="AV385" s="14" t="s">
        <v>82</v>
      </c>
      <c r="AW385" s="14" t="s">
        <v>4</v>
      </c>
      <c r="AX385" s="14" t="s">
        <v>78</v>
      </c>
      <c r="AY385" s="254" t="s">
        <v>132</v>
      </c>
    </row>
    <row r="386" s="2" customFormat="1" ht="24.15" customHeight="1">
      <c r="A386" s="38"/>
      <c r="B386" s="39"/>
      <c r="C386" s="219" t="s">
        <v>519</v>
      </c>
      <c r="D386" s="219" t="s">
        <v>134</v>
      </c>
      <c r="E386" s="220" t="s">
        <v>520</v>
      </c>
      <c r="F386" s="221" t="s">
        <v>521</v>
      </c>
      <c r="G386" s="222" t="s">
        <v>137</v>
      </c>
      <c r="H386" s="223">
        <v>105.70099999999999</v>
      </c>
      <c r="I386" s="224"/>
      <c r="J386" s="225">
        <f>ROUND(I386*H386,2)</f>
        <v>0</v>
      </c>
      <c r="K386" s="226"/>
      <c r="L386" s="44"/>
      <c r="M386" s="227" t="s">
        <v>1</v>
      </c>
      <c r="N386" s="228" t="s">
        <v>38</v>
      </c>
      <c r="O386" s="91"/>
      <c r="P386" s="229">
        <f>O386*H386</f>
        <v>0</v>
      </c>
      <c r="Q386" s="229">
        <v>0.00093999999999999997</v>
      </c>
      <c r="R386" s="229">
        <f>Q386*H386</f>
        <v>0.099358939999999993</v>
      </c>
      <c r="S386" s="229">
        <v>0</v>
      </c>
      <c r="T386" s="23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1" t="s">
        <v>172</v>
      </c>
      <c r="AT386" s="231" t="s">
        <v>134</v>
      </c>
      <c r="AU386" s="231" t="s">
        <v>82</v>
      </c>
      <c r="AY386" s="17" t="s">
        <v>132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7" t="s">
        <v>78</v>
      </c>
      <c r="BK386" s="232">
        <f>ROUND(I386*H386,2)</f>
        <v>0</v>
      </c>
      <c r="BL386" s="17" t="s">
        <v>172</v>
      </c>
      <c r="BM386" s="231" t="s">
        <v>522</v>
      </c>
    </row>
    <row r="387" s="13" customFormat="1">
      <c r="A387" s="13"/>
      <c r="B387" s="233"/>
      <c r="C387" s="234"/>
      <c r="D387" s="235" t="s">
        <v>155</v>
      </c>
      <c r="E387" s="236" t="s">
        <v>1</v>
      </c>
      <c r="F387" s="237" t="s">
        <v>180</v>
      </c>
      <c r="G387" s="234"/>
      <c r="H387" s="236" t="s">
        <v>1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155</v>
      </c>
      <c r="AU387" s="243" t="s">
        <v>82</v>
      </c>
      <c r="AV387" s="13" t="s">
        <v>78</v>
      </c>
      <c r="AW387" s="13" t="s">
        <v>30</v>
      </c>
      <c r="AX387" s="13" t="s">
        <v>73</v>
      </c>
      <c r="AY387" s="243" t="s">
        <v>132</v>
      </c>
    </row>
    <row r="388" s="14" customFormat="1">
      <c r="A388" s="14"/>
      <c r="B388" s="244"/>
      <c r="C388" s="245"/>
      <c r="D388" s="235" t="s">
        <v>155</v>
      </c>
      <c r="E388" s="246" t="s">
        <v>1</v>
      </c>
      <c r="F388" s="247" t="s">
        <v>523</v>
      </c>
      <c r="G388" s="245"/>
      <c r="H388" s="248">
        <v>17.640000000000001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155</v>
      </c>
      <c r="AU388" s="254" t="s">
        <v>82</v>
      </c>
      <c r="AV388" s="14" t="s">
        <v>82</v>
      </c>
      <c r="AW388" s="14" t="s">
        <v>30</v>
      </c>
      <c r="AX388" s="14" t="s">
        <v>73</v>
      </c>
      <c r="AY388" s="254" t="s">
        <v>132</v>
      </c>
    </row>
    <row r="389" s="14" customFormat="1">
      <c r="A389" s="14"/>
      <c r="B389" s="244"/>
      <c r="C389" s="245"/>
      <c r="D389" s="235" t="s">
        <v>155</v>
      </c>
      <c r="E389" s="246" t="s">
        <v>1</v>
      </c>
      <c r="F389" s="247" t="s">
        <v>524</v>
      </c>
      <c r="G389" s="245"/>
      <c r="H389" s="248">
        <v>64.355999999999995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155</v>
      </c>
      <c r="AU389" s="254" t="s">
        <v>82</v>
      </c>
      <c r="AV389" s="14" t="s">
        <v>82</v>
      </c>
      <c r="AW389" s="14" t="s">
        <v>30</v>
      </c>
      <c r="AX389" s="14" t="s">
        <v>73</v>
      </c>
      <c r="AY389" s="254" t="s">
        <v>132</v>
      </c>
    </row>
    <row r="390" s="13" customFormat="1">
      <c r="A390" s="13"/>
      <c r="B390" s="233"/>
      <c r="C390" s="234"/>
      <c r="D390" s="235" t="s">
        <v>155</v>
      </c>
      <c r="E390" s="236" t="s">
        <v>1</v>
      </c>
      <c r="F390" s="237" t="s">
        <v>370</v>
      </c>
      <c r="G390" s="234"/>
      <c r="H390" s="236" t="s">
        <v>1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155</v>
      </c>
      <c r="AU390" s="243" t="s">
        <v>82</v>
      </c>
      <c r="AV390" s="13" t="s">
        <v>78</v>
      </c>
      <c r="AW390" s="13" t="s">
        <v>30</v>
      </c>
      <c r="AX390" s="13" t="s">
        <v>73</v>
      </c>
      <c r="AY390" s="243" t="s">
        <v>132</v>
      </c>
    </row>
    <row r="391" s="14" customFormat="1">
      <c r="A391" s="14"/>
      <c r="B391" s="244"/>
      <c r="C391" s="245"/>
      <c r="D391" s="235" t="s">
        <v>155</v>
      </c>
      <c r="E391" s="246" t="s">
        <v>1</v>
      </c>
      <c r="F391" s="247" t="s">
        <v>525</v>
      </c>
      <c r="G391" s="245"/>
      <c r="H391" s="248">
        <v>23.704999999999998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155</v>
      </c>
      <c r="AU391" s="254" t="s">
        <v>82</v>
      </c>
      <c r="AV391" s="14" t="s">
        <v>82</v>
      </c>
      <c r="AW391" s="14" t="s">
        <v>30</v>
      </c>
      <c r="AX391" s="14" t="s">
        <v>73</v>
      </c>
      <c r="AY391" s="254" t="s">
        <v>132</v>
      </c>
    </row>
    <row r="392" s="15" customFormat="1">
      <c r="A392" s="15"/>
      <c r="B392" s="255"/>
      <c r="C392" s="256"/>
      <c r="D392" s="235" t="s">
        <v>155</v>
      </c>
      <c r="E392" s="257" t="s">
        <v>1</v>
      </c>
      <c r="F392" s="258" t="s">
        <v>160</v>
      </c>
      <c r="G392" s="256"/>
      <c r="H392" s="259">
        <v>105.70099999999999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5" t="s">
        <v>155</v>
      </c>
      <c r="AU392" s="265" t="s">
        <v>82</v>
      </c>
      <c r="AV392" s="15" t="s">
        <v>138</v>
      </c>
      <c r="AW392" s="15" t="s">
        <v>30</v>
      </c>
      <c r="AX392" s="15" t="s">
        <v>78</v>
      </c>
      <c r="AY392" s="265" t="s">
        <v>132</v>
      </c>
    </row>
    <row r="393" s="2" customFormat="1" ht="55.5" customHeight="1">
      <c r="A393" s="38"/>
      <c r="B393" s="39"/>
      <c r="C393" s="266" t="s">
        <v>526</v>
      </c>
      <c r="D393" s="266" t="s">
        <v>202</v>
      </c>
      <c r="E393" s="267" t="s">
        <v>402</v>
      </c>
      <c r="F393" s="268" t="s">
        <v>403</v>
      </c>
      <c r="G393" s="269" t="s">
        <v>137</v>
      </c>
      <c r="H393" s="270">
        <v>126.84099999999999</v>
      </c>
      <c r="I393" s="271"/>
      <c r="J393" s="272">
        <f>ROUND(I393*H393,2)</f>
        <v>0</v>
      </c>
      <c r="K393" s="273"/>
      <c r="L393" s="274"/>
      <c r="M393" s="275" t="s">
        <v>1</v>
      </c>
      <c r="N393" s="276" t="s">
        <v>38</v>
      </c>
      <c r="O393" s="91"/>
      <c r="P393" s="229">
        <f>O393*H393</f>
        <v>0</v>
      </c>
      <c r="Q393" s="229">
        <v>0.0047000000000000002</v>
      </c>
      <c r="R393" s="229">
        <f>Q393*H393</f>
        <v>0.59615269999999998</v>
      </c>
      <c r="S393" s="229">
        <v>0</v>
      </c>
      <c r="T393" s="23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1" t="s">
        <v>304</v>
      </c>
      <c r="AT393" s="231" t="s">
        <v>202</v>
      </c>
      <c r="AU393" s="231" t="s">
        <v>82</v>
      </c>
      <c r="AY393" s="17" t="s">
        <v>132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7" t="s">
        <v>78</v>
      </c>
      <c r="BK393" s="232">
        <f>ROUND(I393*H393,2)</f>
        <v>0</v>
      </c>
      <c r="BL393" s="17" t="s">
        <v>172</v>
      </c>
      <c r="BM393" s="231" t="s">
        <v>527</v>
      </c>
    </row>
    <row r="394" s="14" customFormat="1">
      <c r="A394" s="14"/>
      <c r="B394" s="244"/>
      <c r="C394" s="245"/>
      <c r="D394" s="235" t="s">
        <v>155</v>
      </c>
      <c r="E394" s="245"/>
      <c r="F394" s="247" t="s">
        <v>528</v>
      </c>
      <c r="G394" s="245"/>
      <c r="H394" s="248">
        <v>126.84099999999999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155</v>
      </c>
      <c r="AU394" s="254" t="s">
        <v>82</v>
      </c>
      <c r="AV394" s="14" t="s">
        <v>82</v>
      </c>
      <c r="AW394" s="14" t="s">
        <v>4</v>
      </c>
      <c r="AX394" s="14" t="s">
        <v>78</v>
      </c>
      <c r="AY394" s="254" t="s">
        <v>132</v>
      </c>
    </row>
    <row r="395" s="2" customFormat="1" ht="24.15" customHeight="1">
      <c r="A395" s="38"/>
      <c r="B395" s="39"/>
      <c r="C395" s="219" t="s">
        <v>529</v>
      </c>
      <c r="D395" s="219" t="s">
        <v>134</v>
      </c>
      <c r="E395" s="220" t="s">
        <v>530</v>
      </c>
      <c r="F395" s="221" t="s">
        <v>531</v>
      </c>
      <c r="G395" s="222" t="s">
        <v>137</v>
      </c>
      <c r="H395" s="223">
        <v>187.12600000000001</v>
      </c>
      <c r="I395" s="224"/>
      <c r="J395" s="225">
        <f>ROUND(I395*H395,2)</f>
        <v>0</v>
      </c>
      <c r="K395" s="226"/>
      <c r="L395" s="44"/>
      <c r="M395" s="227" t="s">
        <v>1</v>
      </c>
      <c r="N395" s="228" t="s">
        <v>38</v>
      </c>
      <c r="O395" s="91"/>
      <c r="P395" s="229">
        <f>O395*H395</f>
        <v>0</v>
      </c>
      <c r="Q395" s="229">
        <v>3.0000000000000001E-05</v>
      </c>
      <c r="R395" s="229">
        <f>Q395*H395</f>
        <v>0.0056137800000000005</v>
      </c>
      <c r="S395" s="229">
        <v>0</v>
      </c>
      <c r="T395" s="230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172</v>
      </c>
      <c r="AT395" s="231" t="s">
        <v>134</v>
      </c>
      <c r="AU395" s="231" t="s">
        <v>82</v>
      </c>
      <c r="AY395" s="17" t="s">
        <v>132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78</v>
      </c>
      <c r="BK395" s="232">
        <f>ROUND(I395*H395,2)</f>
        <v>0</v>
      </c>
      <c r="BL395" s="17" t="s">
        <v>172</v>
      </c>
      <c r="BM395" s="231" t="s">
        <v>532</v>
      </c>
    </row>
    <row r="396" s="13" customFormat="1">
      <c r="A396" s="13"/>
      <c r="B396" s="233"/>
      <c r="C396" s="234"/>
      <c r="D396" s="235" t="s">
        <v>155</v>
      </c>
      <c r="E396" s="236" t="s">
        <v>1</v>
      </c>
      <c r="F396" s="237" t="s">
        <v>391</v>
      </c>
      <c r="G396" s="234"/>
      <c r="H396" s="236" t="s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155</v>
      </c>
      <c r="AU396" s="243" t="s">
        <v>82</v>
      </c>
      <c r="AV396" s="13" t="s">
        <v>78</v>
      </c>
      <c r="AW396" s="13" t="s">
        <v>30</v>
      </c>
      <c r="AX396" s="13" t="s">
        <v>73</v>
      </c>
      <c r="AY396" s="243" t="s">
        <v>132</v>
      </c>
    </row>
    <row r="397" s="14" customFormat="1">
      <c r="A397" s="14"/>
      <c r="B397" s="244"/>
      <c r="C397" s="245"/>
      <c r="D397" s="235" t="s">
        <v>155</v>
      </c>
      <c r="E397" s="246" t="s">
        <v>1</v>
      </c>
      <c r="F397" s="247" t="s">
        <v>392</v>
      </c>
      <c r="G397" s="245"/>
      <c r="H397" s="248">
        <v>41.694000000000003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155</v>
      </c>
      <c r="AU397" s="254" t="s">
        <v>82</v>
      </c>
      <c r="AV397" s="14" t="s">
        <v>82</v>
      </c>
      <c r="AW397" s="14" t="s">
        <v>30</v>
      </c>
      <c r="AX397" s="14" t="s">
        <v>73</v>
      </c>
      <c r="AY397" s="254" t="s">
        <v>132</v>
      </c>
    </row>
    <row r="398" s="14" customFormat="1">
      <c r="A398" s="14"/>
      <c r="B398" s="244"/>
      <c r="C398" s="245"/>
      <c r="D398" s="235" t="s">
        <v>155</v>
      </c>
      <c r="E398" s="246" t="s">
        <v>1</v>
      </c>
      <c r="F398" s="247" t="s">
        <v>393</v>
      </c>
      <c r="G398" s="245"/>
      <c r="H398" s="248">
        <v>93.608000000000004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155</v>
      </c>
      <c r="AU398" s="254" t="s">
        <v>82</v>
      </c>
      <c r="AV398" s="14" t="s">
        <v>82</v>
      </c>
      <c r="AW398" s="14" t="s">
        <v>30</v>
      </c>
      <c r="AX398" s="14" t="s">
        <v>73</v>
      </c>
      <c r="AY398" s="254" t="s">
        <v>132</v>
      </c>
    </row>
    <row r="399" s="13" customFormat="1">
      <c r="A399" s="13"/>
      <c r="B399" s="233"/>
      <c r="C399" s="234"/>
      <c r="D399" s="235" t="s">
        <v>155</v>
      </c>
      <c r="E399" s="236" t="s">
        <v>1</v>
      </c>
      <c r="F399" s="237" t="s">
        <v>425</v>
      </c>
      <c r="G399" s="234"/>
      <c r="H399" s="236" t="s">
        <v>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155</v>
      </c>
      <c r="AU399" s="243" t="s">
        <v>82</v>
      </c>
      <c r="AV399" s="13" t="s">
        <v>78</v>
      </c>
      <c r="AW399" s="13" t="s">
        <v>30</v>
      </c>
      <c r="AX399" s="13" t="s">
        <v>73</v>
      </c>
      <c r="AY399" s="243" t="s">
        <v>132</v>
      </c>
    </row>
    <row r="400" s="14" customFormat="1">
      <c r="A400" s="14"/>
      <c r="B400" s="244"/>
      <c r="C400" s="245"/>
      <c r="D400" s="235" t="s">
        <v>155</v>
      </c>
      <c r="E400" s="246" t="s">
        <v>1</v>
      </c>
      <c r="F400" s="247" t="s">
        <v>432</v>
      </c>
      <c r="G400" s="245"/>
      <c r="H400" s="248">
        <v>41.694000000000003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155</v>
      </c>
      <c r="AU400" s="254" t="s">
        <v>82</v>
      </c>
      <c r="AV400" s="14" t="s">
        <v>82</v>
      </c>
      <c r="AW400" s="14" t="s">
        <v>30</v>
      </c>
      <c r="AX400" s="14" t="s">
        <v>73</v>
      </c>
      <c r="AY400" s="254" t="s">
        <v>132</v>
      </c>
    </row>
    <row r="401" s="14" customFormat="1">
      <c r="A401" s="14"/>
      <c r="B401" s="244"/>
      <c r="C401" s="245"/>
      <c r="D401" s="235" t="s">
        <v>155</v>
      </c>
      <c r="E401" s="246" t="s">
        <v>1</v>
      </c>
      <c r="F401" s="247" t="s">
        <v>533</v>
      </c>
      <c r="G401" s="245"/>
      <c r="H401" s="248">
        <v>10.130000000000001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155</v>
      </c>
      <c r="AU401" s="254" t="s">
        <v>82</v>
      </c>
      <c r="AV401" s="14" t="s">
        <v>82</v>
      </c>
      <c r="AW401" s="14" t="s">
        <v>30</v>
      </c>
      <c r="AX401" s="14" t="s">
        <v>73</v>
      </c>
      <c r="AY401" s="254" t="s">
        <v>132</v>
      </c>
    </row>
    <row r="402" s="15" customFormat="1">
      <c r="A402" s="15"/>
      <c r="B402" s="255"/>
      <c r="C402" s="256"/>
      <c r="D402" s="235" t="s">
        <v>155</v>
      </c>
      <c r="E402" s="257" t="s">
        <v>1</v>
      </c>
      <c r="F402" s="258" t="s">
        <v>160</v>
      </c>
      <c r="G402" s="256"/>
      <c r="H402" s="259">
        <v>187.12600000000001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5" t="s">
        <v>155</v>
      </c>
      <c r="AU402" s="265" t="s">
        <v>82</v>
      </c>
      <c r="AV402" s="15" t="s">
        <v>138</v>
      </c>
      <c r="AW402" s="15" t="s">
        <v>30</v>
      </c>
      <c r="AX402" s="15" t="s">
        <v>78</v>
      </c>
      <c r="AY402" s="265" t="s">
        <v>132</v>
      </c>
    </row>
    <row r="403" s="2" customFormat="1" ht="24.15" customHeight="1">
      <c r="A403" s="38"/>
      <c r="B403" s="39"/>
      <c r="C403" s="219" t="s">
        <v>534</v>
      </c>
      <c r="D403" s="219" t="s">
        <v>134</v>
      </c>
      <c r="E403" s="220" t="s">
        <v>535</v>
      </c>
      <c r="F403" s="221" t="s">
        <v>536</v>
      </c>
      <c r="G403" s="222" t="s">
        <v>273</v>
      </c>
      <c r="H403" s="223">
        <v>300</v>
      </c>
      <c r="I403" s="224"/>
      <c r="J403" s="225">
        <f>ROUND(I403*H403,2)</f>
        <v>0</v>
      </c>
      <c r="K403" s="226"/>
      <c r="L403" s="44"/>
      <c r="M403" s="227" t="s">
        <v>1</v>
      </c>
      <c r="N403" s="228" t="s">
        <v>38</v>
      </c>
      <c r="O403" s="91"/>
      <c r="P403" s="229">
        <f>O403*H403</f>
        <v>0</v>
      </c>
      <c r="Q403" s="229">
        <v>0.00038000000000000002</v>
      </c>
      <c r="R403" s="229">
        <f>Q403*H403</f>
        <v>0.114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172</v>
      </c>
      <c r="AT403" s="231" t="s">
        <v>134</v>
      </c>
      <c r="AU403" s="231" t="s">
        <v>82</v>
      </c>
      <c r="AY403" s="17" t="s">
        <v>132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78</v>
      </c>
      <c r="BK403" s="232">
        <f>ROUND(I403*H403,2)</f>
        <v>0</v>
      </c>
      <c r="BL403" s="17" t="s">
        <v>172</v>
      </c>
      <c r="BM403" s="231" t="s">
        <v>537</v>
      </c>
    </row>
    <row r="404" s="2" customFormat="1" ht="21.75" customHeight="1">
      <c r="A404" s="38"/>
      <c r="B404" s="39"/>
      <c r="C404" s="219" t="s">
        <v>538</v>
      </c>
      <c r="D404" s="219" t="s">
        <v>134</v>
      </c>
      <c r="E404" s="220" t="s">
        <v>539</v>
      </c>
      <c r="F404" s="221" t="s">
        <v>540</v>
      </c>
      <c r="G404" s="222" t="s">
        <v>146</v>
      </c>
      <c r="H404" s="223">
        <v>4</v>
      </c>
      <c r="I404" s="224"/>
      <c r="J404" s="225">
        <f>ROUND(I404*H404,2)</f>
        <v>0</v>
      </c>
      <c r="K404" s="226"/>
      <c r="L404" s="44"/>
      <c r="M404" s="227" t="s">
        <v>1</v>
      </c>
      <c r="N404" s="228" t="s">
        <v>38</v>
      </c>
      <c r="O404" s="91"/>
      <c r="P404" s="229">
        <f>O404*H404</f>
        <v>0</v>
      </c>
      <c r="Q404" s="229">
        <v>5.0000000000000002E-05</v>
      </c>
      <c r="R404" s="229">
        <f>Q404*H404</f>
        <v>0.00020000000000000001</v>
      </c>
      <c r="S404" s="229">
        <v>0</v>
      </c>
      <c r="T404" s="23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1" t="s">
        <v>172</v>
      </c>
      <c r="AT404" s="231" t="s">
        <v>134</v>
      </c>
      <c r="AU404" s="231" t="s">
        <v>82</v>
      </c>
      <c r="AY404" s="17" t="s">
        <v>132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7" t="s">
        <v>78</v>
      </c>
      <c r="BK404" s="232">
        <f>ROUND(I404*H404,2)</f>
        <v>0</v>
      </c>
      <c r="BL404" s="17" t="s">
        <v>172</v>
      </c>
      <c r="BM404" s="231" t="s">
        <v>541</v>
      </c>
    </row>
    <row r="405" s="14" customFormat="1">
      <c r="A405" s="14"/>
      <c r="B405" s="244"/>
      <c r="C405" s="245"/>
      <c r="D405" s="235" t="s">
        <v>155</v>
      </c>
      <c r="E405" s="246" t="s">
        <v>1</v>
      </c>
      <c r="F405" s="247" t="s">
        <v>138</v>
      </c>
      <c r="G405" s="245"/>
      <c r="H405" s="248">
        <v>4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155</v>
      </c>
      <c r="AU405" s="254" t="s">
        <v>82</v>
      </c>
      <c r="AV405" s="14" t="s">
        <v>82</v>
      </c>
      <c r="AW405" s="14" t="s">
        <v>30</v>
      </c>
      <c r="AX405" s="14" t="s">
        <v>78</v>
      </c>
      <c r="AY405" s="254" t="s">
        <v>132</v>
      </c>
    </row>
    <row r="406" s="2" customFormat="1" ht="24.15" customHeight="1">
      <c r="A406" s="38"/>
      <c r="B406" s="39"/>
      <c r="C406" s="266" t="s">
        <v>542</v>
      </c>
      <c r="D406" s="266" t="s">
        <v>202</v>
      </c>
      <c r="E406" s="267" t="s">
        <v>543</v>
      </c>
      <c r="F406" s="268" t="s">
        <v>544</v>
      </c>
      <c r="G406" s="269" t="s">
        <v>146</v>
      </c>
      <c r="H406" s="270">
        <v>4</v>
      </c>
      <c r="I406" s="271"/>
      <c r="J406" s="272">
        <f>ROUND(I406*H406,2)</f>
        <v>0</v>
      </c>
      <c r="K406" s="273"/>
      <c r="L406" s="274"/>
      <c r="M406" s="275" t="s">
        <v>1</v>
      </c>
      <c r="N406" s="276" t="s">
        <v>38</v>
      </c>
      <c r="O406" s="91"/>
      <c r="P406" s="229">
        <f>O406*H406</f>
        <v>0</v>
      </c>
      <c r="Q406" s="229">
        <v>0.001</v>
      </c>
      <c r="R406" s="229">
        <f>Q406*H406</f>
        <v>0.0040000000000000001</v>
      </c>
      <c r="S406" s="229">
        <v>0</v>
      </c>
      <c r="T406" s="23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1" t="s">
        <v>304</v>
      </c>
      <c r="AT406" s="231" t="s">
        <v>202</v>
      </c>
      <c r="AU406" s="231" t="s">
        <v>82</v>
      </c>
      <c r="AY406" s="17" t="s">
        <v>132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7" t="s">
        <v>78</v>
      </c>
      <c r="BK406" s="232">
        <f>ROUND(I406*H406,2)</f>
        <v>0</v>
      </c>
      <c r="BL406" s="17" t="s">
        <v>172</v>
      </c>
      <c r="BM406" s="231" t="s">
        <v>545</v>
      </c>
    </row>
    <row r="407" s="2" customFormat="1" ht="24.15" customHeight="1">
      <c r="A407" s="38"/>
      <c r="B407" s="39"/>
      <c r="C407" s="219" t="s">
        <v>546</v>
      </c>
      <c r="D407" s="219" t="s">
        <v>134</v>
      </c>
      <c r="E407" s="220" t="s">
        <v>547</v>
      </c>
      <c r="F407" s="221" t="s">
        <v>548</v>
      </c>
      <c r="G407" s="222" t="s">
        <v>307</v>
      </c>
      <c r="H407" s="223">
        <v>23.978999999999999</v>
      </c>
      <c r="I407" s="224"/>
      <c r="J407" s="225">
        <f>ROUND(I407*H407,2)</f>
        <v>0</v>
      </c>
      <c r="K407" s="226"/>
      <c r="L407" s="44"/>
      <c r="M407" s="227" t="s">
        <v>1</v>
      </c>
      <c r="N407" s="228" t="s">
        <v>38</v>
      </c>
      <c r="O407" s="91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172</v>
      </c>
      <c r="AT407" s="231" t="s">
        <v>134</v>
      </c>
      <c r="AU407" s="231" t="s">
        <v>82</v>
      </c>
      <c r="AY407" s="17" t="s">
        <v>132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78</v>
      </c>
      <c r="BK407" s="232">
        <f>ROUND(I407*H407,2)</f>
        <v>0</v>
      </c>
      <c r="BL407" s="17" t="s">
        <v>172</v>
      </c>
      <c r="BM407" s="231" t="s">
        <v>549</v>
      </c>
    </row>
    <row r="408" s="2" customFormat="1" ht="24.15" customHeight="1">
      <c r="A408" s="38"/>
      <c r="B408" s="39"/>
      <c r="C408" s="219" t="s">
        <v>550</v>
      </c>
      <c r="D408" s="219" t="s">
        <v>134</v>
      </c>
      <c r="E408" s="220" t="s">
        <v>551</v>
      </c>
      <c r="F408" s="221" t="s">
        <v>552</v>
      </c>
      <c r="G408" s="222" t="s">
        <v>307</v>
      </c>
      <c r="H408" s="223">
        <v>23.978999999999999</v>
      </c>
      <c r="I408" s="224"/>
      <c r="J408" s="225">
        <f>ROUND(I408*H408,2)</f>
        <v>0</v>
      </c>
      <c r="K408" s="226"/>
      <c r="L408" s="44"/>
      <c r="M408" s="227" t="s">
        <v>1</v>
      </c>
      <c r="N408" s="228" t="s">
        <v>38</v>
      </c>
      <c r="O408" s="91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1" t="s">
        <v>172</v>
      </c>
      <c r="AT408" s="231" t="s">
        <v>134</v>
      </c>
      <c r="AU408" s="231" t="s">
        <v>82</v>
      </c>
      <c r="AY408" s="17" t="s">
        <v>132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7" t="s">
        <v>78</v>
      </c>
      <c r="BK408" s="232">
        <f>ROUND(I408*H408,2)</f>
        <v>0</v>
      </c>
      <c r="BL408" s="17" t="s">
        <v>172</v>
      </c>
      <c r="BM408" s="231" t="s">
        <v>553</v>
      </c>
    </row>
    <row r="409" s="2" customFormat="1" ht="24.15" customHeight="1">
      <c r="A409" s="38"/>
      <c r="B409" s="39"/>
      <c r="C409" s="219" t="s">
        <v>554</v>
      </c>
      <c r="D409" s="219" t="s">
        <v>134</v>
      </c>
      <c r="E409" s="220" t="s">
        <v>555</v>
      </c>
      <c r="F409" s="221" t="s">
        <v>556</v>
      </c>
      <c r="G409" s="222" t="s">
        <v>307</v>
      </c>
      <c r="H409" s="223">
        <v>23.978999999999999</v>
      </c>
      <c r="I409" s="224"/>
      <c r="J409" s="225">
        <f>ROUND(I409*H409,2)</f>
        <v>0</v>
      </c>
      <c r="K409" s="226"/>
      <c r="L409" s="44"/>
      <c r="M409" s="227" t="s">
        <v>1</v>
      </c>
      <c r="N409" s="228" t="s">
        <v>38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172</v>
      </c>
      <c r="AT409" s="231" t="s">
        <v>134</v>
      </c>
      <c r="AU409" s="231" t="s">
        <v>82</v>
      </c>
      <c r="AY409" s="17" t="s">
        <v>132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78</v>
      </c>
      <c r="BK409" s="232">
        <f>ROUND(I409*H409,2)</f>
        <v>0</v>
      </c>
      <c r="BL409" s="17" t="s">
        <v>172</v>
      </c>
      <c r="BM409" s="231" t="s">
        <v>557</v>
      </c>
    </row>
    <row r="410" s="12" customFormat="1" ht="22.8" customHeight="1">
      <c r="A410" s="12"/>
      <c r="B410" s="203"/>
      <c r="C410" s="204"/>
      <c r="D410" s="205" t="s">
        <v>72</v>
      </c>
      <c r="E410" s="217" t="s">
        <v>558</v>
      </c>
      <c r="F410" s="217" t="s">
        <v>559</v>
      </c>
      <c r="G410" s="204"/>
      <c r="H410" s="204"/>
      <c r="I410" s="207"/>
      <c r="J410" s="218">
        <f>BK410</f>
        <v>0</v>
      </c>
      <c r="K410" s="204"/>
      <c r="L410" s="209"/>
      <c r="M410" s="210"/>
      <c r="N410" s="211"/>
      <c r="O410" s="211"/>
      <c r="P410" s="212">
        <f>SUM(P411:P464)</f>
        <v>0</v>
      </c>
      <c r="Q410" s="211"/>
      <c r="R410" s="212">
        <f>SUM(R411:R464)</f>
        <v>4.5578602199999994</v>
      </c>
      <c r="S410" s="211"/>
      <c r="T410" s="213">
        <f>SUM(T411:T464)</f>
        <v>1.13733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4" t="s">
        <v>82</v>
      </c>
      <c r="AT410" s="215" t="s">
        <v>72</v>
      </c>
      <c r="AU410" s="215" t="s">
        <v>78</v>
      </c>
      <c r="AY410" s="214" t="s">
        <v>132</v>
      </c>
      <c r="BK410" s="216">
        <f>SUM(BK411:BK464)</f>
        <v>0</v>
      </c>
    </row>
    <row r="411" s="2" customFormat="1" ht="33" customHeight="1">
      <c r="A411" s="38"/>
      <c r="B411" s="39"/>
      <c r="C411" s="219" t="s">
        <v>560</v>
      </c>
      <c r="D411" s="219" t="s">
        <v>134</v>
      </c>
      <c r="E411" s="220" t="s">
        <v>561</v>
      </c>
      <c r="F411" s="221" t="s">
        <v>562</v>
      </c>
      <c r="G411" s="222" t="s">
        <v>137</v>
      </c>
      <c r="H411" s="223">
        <v>631.85000000000002</v>
      </c>
      <c r="I411" s="224"/>
      <c r="J411" s="225">
        <f>ROUND(I411*H411,2)</f>
        <v>0</v>
      </c>
      <c r="K411" s="226"/>
      <c r="L411" s="44"/>
      <c r="M411" s="227" t="s">
        <v>1</v>
      </c>
      <c r="N411" s="228" t="s">
        <v>38</v>
      </c>
      <c r="O411" s="91"/>
      <c r="P411" s="229">
        <f>O411*H411</f>
        <v>0</v>
      </c>
      <c r="Q411" s="229">
        <v>0</v>
      </c>
      <c r="R411" s="229">
        <f>Q411*H411</f>
        <v>0</v>
      </c>
      <c r="S411" s="229">
        <v>0.0018</v>
      </c>
      <c r="T411" s="230">
        <f>S411*H411</f>
        <v>1.13733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1" t="s">
        <v>172</v>
      </c>
      <c r="AT411" s="231" t="s">
        <v>134</v>
      </c>
      <c r="AU411" s="231" t="s">
        <v>82</v>
      </c>
      <c r="AY411" s="17" t="s">
        <v>132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7" t="s">
        <v>78</v>
      </c>
      <c r="BK411" s="232">
        <f>ROUND(I411*H411,2)</f>
        <v>0</v>
      </c>
      <c r="BL411" s="17" t="s">
        <v>172</v>
      </c>
      <c r="BM411" s="231" t="s">
        <v>563</v>
      </c>
    </row>
    <row r="412" s="13" customFormat="1">
      <c r="A412" s="13"/>
      <c r="B412" s="233"/>
      <c r="C412" s="234"/>
      <c r="D412" s="235" t="s">
        <v>155</v>
      </c>
      <c r="E412" s="236" t="s">
        <v>1</v>
      </c>
      <c r="F412" s="237" t="s">
        <v>564</v>
      </c>
      <c r="G412" s="234"/>
      <c r="H412" s="236" t="s">
        <v>1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155</v>
      </c>
      <c r="AU412" s="243" t="s">
        <v>82</v>
      </c>
      <c r="AV412" s="13" t="s">
        <v>78</v>
      </c>
      <c r="AW412" s="13" t="s">
        <v>30</v>
      </c>
      <c r="AX412" s="13" t="s">
        <v>73</v>
      </c>
      <c r="AY412" s="243" t="s">
        <v>132</v>
      </c>
    </row>
    <row r="413" s="14" customFormat="1">
      <c r="A413" s="14"/>
      <c r="B413" s="244"/>
      <c r="C413" s="245"/>
      <c r="D413" s="235" t="s">
        <v>155</v>
      </c>
      <c r="E413" s="246" t="s">
        <v>1</v>
      </c>
      <c r="F413" s="247" t="s">
        <v>565</v>
      </c>
      <c r="G413" s="245"/>
      <c r="H413" s="248">
        <v>442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155</v>
      </c>
      <c r="AU413" s="254" t="s">
        <v>82</v>
      </c>
      <c r="AV413" s="14" t="s">
        <v>82</v>
      </c>
      <c r="AW413" s="14" t="s">
        <v>30</v>
      </c>
      <c r="AX413" s="14" t="s">
        <v>73</v>
      </c>
      <c r="AY413" s="254" t="s">
        <v>132</v>
      </c>
    </row>
    <row r="414" s="13" customFormat="1">
      <c r="A414" s="13"/>
      <c r="B414" s="233"/>
      <c r="C414" s="234"/>
      <c r="D414" s="235" t="s">
        <v>155</v>
      </c>
      <c r="E414" s="236" t="s">
        <v>1</v>
      </c>
      <c r="F414" s="237" t="s">
        <v>566</v>
      </c>
      <c r="G414" s="234"/>
      <c r="H414" s="236" t="s">
        <v>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155</v>
      </c>
      <c r="AU414" s="243" t="s">
        <v>82</v>
      </c>
      <c r="AV414" s="13" t="s">
        <v>78</v>
      </c>
      <c r="AW414" s="13" t="s">
        <v>30</v>
      </c>
      <c r="AX414" s="13" t="s">
        <v>73</v>
      </c>
      <c r="AY414" s="243" t="s">
        <v>132</v>
      </c>
    </row>
    <row r="415" s="14" customFormat="1">
      <c r="A415" s="14"/>
      <c r="B415" s="244"/>
      <c r="C415" s="245"/>
      <c r="D415" s="235" t="s">
        <v>155</v>
      </c>
      <c r="E415" s="246" t="s">
        <v>1</v>
      </c>
      <c r="F415" s="247" t="s">
        <v>567</v>
      </c>
      <c r="G415" s="245"/>
      <c r="H415" s="248">
        <v>189.84999999999999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155</v>
      </c>
      <c r="AU415" s="254" t="s">
        <v>82</v>
      </c>
      <c r="AV415" s="14" t="s">
        <v>82</v>
      </c>
      <c r="AW415" s="14" t="s">
        <v>30</v>
      </c>
      <c r="AX415" s="14" t="s">
        <v>73</v>
      </c>
      <c r="AY415" s="254" t="s">
        <v>132</v>
      </c>
    </row>
    <row r="416" s="15" customFormat="1">
      <c r="A416" s="15"/>
      <c r="B416" s="255"/>
      <c r="C416" s="256"/>
      <c r="D416" s="235" t="s">
        <v>155</v>
      </c>
      <c r="E416" s="257" t="s">
        <v>1</v>
      </c>
      <c r="F416" s="258" t="s">
        <v>160</v>
      </c>
      <c r="G416" s="256"/>
      <c r="H416" s="259">
        <v>631.85000000000002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5" t="s">
        <v>155</v>
      </c>
      <c r="AU416" s="265" t="s">
        <v>82</v>
      </c>
      <c r="AV416" s="15" t="s">
        <v>138</v>
      </c>
      <c r="AW416" s="15" t="s">
        <v>30</v>
      </c>
      <c r="AX416" s="15" t="s">
        <v>78</v>
      </c>
      <c r="AY416" s="265" t="s">
        <v>132</v>
      </c>
    </row>
    <row r="417" s="2" customFormat="1" ht="24.15" customHeight="1">
      <c r="A417" s="38"/>
      <c r="B417" s="39"/>
      <c r="C417" s="219" t="s">
        <v>568</v>
      </c>
      <c r="D417" s="219" t="s">
        <v>134</v>
      </c>
      <c r="E417" s="220" t="s">
        <v>569</v>
      </c>
      <c r="F417" s="221" t="s">
        <v>570</v>
      </c>
      <c r="G417" s="222" t="s">
        <v>137</v>
      </c>
      <c r="H417" s="223">
        <v>821.70000000000005</v>
      </c>
      <c r="I417" s="224"/>
      <c r="J417" s="225">
        <f>ROUND(I417*H417,2)</f>
        <v>0</v>
      </c>
      <c r="K417" s="226"/>
      <c r="L417" s="44"/>
      <c r="M417" s="227" t="s">
        <v>1</v>
      </c>
      <c r="N417" s="228" t="s">
        <v>38</v>
      </c>
      <c r="O417" s="91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172</v>
      </c>
      <c r="AT417" s="231" t="s">
        <v>134</v>
      </c>
      <c r="AU417" s="231" t="s">
        <v>82</v>
      </c>
      <c r="AY417" s="17" t="s">
        <v>132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78</v>
      </c>
      <c r="BK417" s="232">
        <f>ROUND(I417*H417,2)</f>
        <v>0</v>
      </c>
      <c r="BL417" s="17" t="s">
        <v>172</v>
      </c>
      <c r="BM417" s="231" t="s">
        <v>571</v>
      </c>
    </row>
    <row r="418" s="13" customFormat="1">
      <c r="A418" s="13"/>
      <c r="B418" s="233"/>
      <c r="C418" s="234"/>
      <c r="D418" s="235" t="s">
        <v>155</v>
      </c>
      <c r="E418" s="236" t="s">
        <v>1</v>
      </c>
      <c r="F418" s="237" t="s">
        <v>572</v>
      </c>
      <c r="G418" s="234"/>
      <c r="H418" s="236" t="s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155</v>
      </c>
      <c r="AU418" s="243" t="s">
        <v>82</v>
      </c>
      <c r="AV418" s="13" t="s">
        <v>78</v>
      </c>
      <c r="AW418" s="13" t="s">
        <v>30</v>
      </c>
      <c r="AX418" s="13" t="s">
        <v>73</v>
      </c>
      <c r="AY418" s="243" t="s">
        <v>132</v>
      </c>
    </row>
    <row r="419" s="14" customFormat="1">
      <c r="A419" s="14"/>
      <c r="B419" s="244"/>
      <c r="C419" s="245"/>
      <c r="D419" s="235" t="s">
        <v>155</v>
      </c>
      <c r="E419" s="246" t="s">
        <v>1</v>
      </c>
      <c r="F419" s="247" t="s">
        <v>248</v>
      </c>
      <c r="G419" s="245"/>
      <c r="H419" s="248">
        <v>410.85000000000002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155</v>
      </c>
      <c r="AU419" s="254" t="s">
        <v>82</v>
      </c>
      <c r="AV419" s="14" t="s">
        <v>82</v>
      </c>
      <c r="AW419" s="14" t="s">
        <v>30</v>
      </c>
      <c r="AX419" s="14" t="s">
        <v>73</v>
      </c>
      <c r="AY419" s="254" t="s">
        <v>132</v>
      </c>
    </row>
    <row r="420" s="13" customFormat="1">
      <c r="A420" s="13"/>
      <c r="B420" s="233"/>
      <c r="C420" s="234"/>
      <c r="D420" s="235" t="s">
        <v>155</v>
      </c>
      <c r="E420" s="236" t="s">
        <v>1</v>
      </c>
      <c r="F420" s="237" t="s">
        <v>573</v>
      </c>
      <c r="G420" s="234"/>
      <c r="H420" s="236" t="s">
        <v>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155</v>
      </c>
      <c r="AU420" s="243" t="s">
        <v>82</v>
      </c>
      <c r="AV420" s="13" t="s">
        <v>78</v>
      </c>
      <c r="AW420" s="13" t="s">
        <v>30</v>
      </c>
      <c r="AX420" s="13" t="s">
        <v>73</v>
      </c>
      <c r="AY420" s="243" t="s">
        <v>132</v>
      </c>
    </row>
    <row r="421" s="14" customFormat="1">
      <c r="A421" s="14"/>
      <c r="B421" s="244"/>
      <c r="C421" s="245"/>
      <c r="D421" s="235" t="s">
        <v>155</v>
      </c>
      <c r="E421" s="246" t="s">
        <v>1</v>
      </c>
      <c r="F421" s="247" t="s">
        <v>248</v>
      </c>
      <c r="G421" s="245"/>
      <c r="H421" s="248">
        <v>410.85000000000002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155</v>
      </c>
      <c r="AU421" s="254" t="s">
        <v>82</v>
      </c>
      <c r="AV421" s="14" t="s">
        <v>82</v>
      </c>
      <c r="AW421" s="14" t="s">
        <v>30</v>
      </c>
      <c r="AX421" s="14" t="s">
        <v>73</v>
      </c>
      <c r="AY421" s="254" t="s">
        <v>132</v>
      </c>
    </row>
    <row r="422" s="15" customFormat="1">
      <c r="A422" s="15"/>
      <c r="B422" s="255"/>
      <c r="C422" s="256"/>
      <c r="D422" s="235" t="s">
        <v>155</v>
      </c>
      <c r="E422" s="257" t="s">
        <v>1</v>
      </c>
      <c r="F422" s="258" t="s">
        <v>160</v>
      </c>
      <c r="G422" s="256"/>
      <c r="H422" s="259">
        <v>821.70000000000005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5" t="s">
        <v>155</v>
      </c>
      <c r="AU422" s="265" t="s">
        <v>82</v>
      </c>
      <c r="AV422" s="15" t="s">
        <v>138</v>
      </c>
      <c r="AW422" s="15" t="s">
        <v>30</v>
      </c>
      <c r="AX422" s="15" t="s">
        <v>78</v>
      </c>
      <c r="AY422" s="265" t="s">
        <v>132</v>
      </c>
    </row>
    <row r="423" s="2" customFormat="1" ht="24.15" customHeight="1">
      <c r="A423" s="38"/>
      <c r="B423" s="39"/>
      <c r="C423" s="266" t="s">
        <v>574</v>
      </c>
      <c r="D423" s="266" t="s">
        <v>202</v>
      </c>
      <c r="E423" s="267" t="s">
        <v>575</v>
      </c>
      <c r="F423" s="268" t="s">
        <v>576</v>
      </c>
      <c r="G423" s="269" t="s">
        <v>146</v>
      </c>
      <c r="H423" s="270">
        <v>221</v>
      </c>
      <c r="I423" s="271"/>
      <c r="J423" s="272">
        <f>ROUND(I423*H423,2)</f>
        <v>0</v>
      </c>
      <c r="K423" s="273"/>
      <c r="L423" s="274"/>
      <c r="M423" s="275" t="s">
        <v>1</v>
      </c>
      <c r="N423" s="276" t="s">
        <v>38</v>
      </c>
      <c r="O423" s="91"/>
      <c r="P423" s="229">
        <f>O423*H423</f>
        <v>0</v>
      </c>
      <c r="Q423" s="229">
        <v>0.00018000000000000001</v>
      </c>
      <c r="R423" s="229">
        <f>Q423*H423</f>
        <v>0.039780000000000003</v>
      </c>
      <c r="S423" s="229">
        <v>0</v>
      </c>
      <c r="T423" s="23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304</v>
      </c>
      <c r="AT423" s="231" t="s">
        <v>202</v>
      </c>
      <c r="AU423" s="231" t="s">
        <v>82</v>
      </c>
      <c r="AY423" s="17" t="s">
        <v>132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78</v>
      </c>
      <c r="BK423" s="232">
        <f>ROUND(I423*H423,2)</f>
        <v>0</v>
      </c>
      <c r="BL423" s="17" t="s">
        <v>172</v>
      </c>
      <c r="BM423" s="231" t="s">
        <v>577</v>
      </c>
    </row>
    <row r="424" s="2" customFormat="1" ht="21.75" customHeight="1">
      <c r="A424" s="38"/>
      <c r="B424" s="39"/>
      <c r="C424" s="266" t="s">
        <v>578</v>
      </c>
      <c r="D424" s="266" t="s">
        <v>202</v>
      </c>
      <c r="E424" s="267" t="s">
        <v>579</v>
      </c>
      <c r="F424" s="268" t="s">
        <v>580</v>
      </c>
      <c r="G424" s="269" t="s">
        <v>171</v>
      </c>
      <c r="H424" s="270">
        <v>75.596000000000004</v>
      </c>
      <c r="I424" s="271"/>
      <c r="J424" s="272">
        <f>ROUND(I424*H424,2)</f>
        <v>0</v>
      </c>
      <c r="K424" s="273"/>
      <c r="L424" s="274"/>
      <c r="M424" s="275" t="s">
        <v>1</v>
      </c>
      <c r="N424" s="276" t="s">
        <v>38</v>
      </c>
      <c r="O424" s="91"/>
      <c r="P424" s="229">
        <f>O424*H424</f>
        <v>0</v>
      </c>
      <c r="Q424" s="229">
        <v>0.029999999999999999</v>
      </c>
      <c r="R424" s="229">
        <f>Q424*H424</f>
        <v>2.2678799999999999</v>
      </c>
      <c r="S424" s="229">
        <v>0</v>
      </c>
      <c r="T424" s="23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1" t="s">
        <v>304</v>
      </c>
      <c r="AT424" s="231" t="s">
        <v>202</v>
      </c>
      <c r="AU424" s="231" t="s">
        <v>82</v>
      </c>
      <c r="AY424" s="17" t="s">
        <v>132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7" t="s">
        <v>78</v>
      </c>
      <c r="BK424" s="232">
        <f>ROUND(I424*H424,2)</f>
        <v>0</v>
      </c>
      <c r="BL424" s="17" t="s">
        <v>172</v>
      </c>
      <c r="BM424" s="231" t="s">
        <v>581</v>
      </c>
    </row>
    <row r="425" s="13" customFormat="1">
      <c r="A425" s="13"/>
      <c r="B425" s="233"/>
      <c r="C425" s="234"/>
      <c r="D425" s="235" t="s">
        <v>155</v>
      </c>
      <c r="E425" s="236" t="s">
        <v>1</v>
      </c>
      <c r="F425" s="237" t="s">
        <v>582</v>
      </c>
      <c r="G425" s="234"/>
      <c r="H425" s="236" t="s">
        <v>1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155</v>
      </c>
      <c r="AU425" s="243" t="s">
        <v>82</v>
      </c>
      <c r="AV425" s="13" t="s">
        <v>78</v>
      </c>
      <c r="AW425" s="13" t="s">
        <v>30</v>
      </c>
      <c r="AX425" s="13" t="s">
        <v>73</v>
      </c>
      <c r="AY425" s="243" t="s">
        <v>132</v>
      </c>
    </row>
    <row r="426" s="14" customFormat="1">
      <c r="A426" s="14"/>
      <c r="B426" s="244"/>
      <c r="C426" s="245"/>
      <c r="D426" s="235" t="s">
        <v>155</v>
      </c>
      <c r="E426" s="246" t="s">
        <v>1</v>
      </c>
      <c r="F426" s="247" t="s">
        <v>583</v>
      </c>
      <c r="G426" s="245"/>
      <c r="H426" s="248">
        <v>75.596000000000004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155</v>
      </c>
      <c r="AU426" s="254" t="s">
        <v>82</v>
      </c>
      <c r="AV426" s="14" t="s">
        <v>82</v>
      </c>
      <c r="AW426" s="14" t="s">
        <v>30</v>
      </c>
      <c r="AX426" s="14" t="s">
        <v>78</v>
      </c>
      <c r="AY426" s="254" t="s">
        <v>132</v>
      </c>
    </row>
    <row r="427" s="2" customFormat="1" ht="37.8" customHeight="1">
      <c r="A427" s="38"/>
      <c r="B427" s="39"/>
      <c r="C427" s="266" t="s">
        <v>584</v>
      </c>
      <c r="D427" s="266" t="s">
        <v>202</v>
      </c>
      <c r="E427" s="267" t="s">
        <v>585</v>
      </c>
      <c r="F427" s="268" t="s">
        <v>586</v>
      </c>
      <c r="G427" s="269" t="s">
        <v>137</v>
      </c>
      <c r="H427" s="270">
        <v>478.846</v>
      </c>
      <c r="I427" s="271"/>
      <c r="J427" s="272">
        <f>ROUND(I427*H427,2)</f>
        <v>0</v>
      </c>
      <c r="K427" s="273"/>
      <c r="L427" s="274"/>
      <c r="M427" s="275" t="s">
        <v>1</v>
      </c>
      <c r="N427" s="276" t="s">
        <v>38</v>
      </c>
      <c r="O427" s="91"/>
      <c r="P427" s="229">
        <f>O427*H427</f>
        <v>0</v>
      </c>
      <c r="Q427" s="229">
        <v>0.0035999999999999999</v>
      </c>
      <c r="R427" s="229">
        <f>Q427*H427</f>
        <v>1.7238456</v>
      </c>
      <c r="S427" s="229">
        <v>0</v>
      </c>
      <c r="T427" s="230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1" t="s">
        <v>304</v>
      </c>
      <c r="AT427" s="231" t="s">
        <v>202</v>
      </c>
      <c r="AU427" s="231" t="s">
        <v>82</v>
      </c>
      <c r="AY427" s="17" t="s">
        <v>132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7" t="s">
        <v>78</v>
      </c>
      <c r="BK427" s="232">
        <f>ROUND(I427*H427,2)</f>
        <v>0</v>
      </c>
      <c r="BL427" s="17" t="s">
        <v>172</v>
      </c>
      <c r="BM427" s="231" t="s">
        <v>587</v>
      </c>
    </row>
    <row r="428" s="14" customFormat="1">
      <c r="A428" s="14"/>
      <c r="B428" s="244"/>
      <c r="C428" s="245"/>
      <c r="D428" s="235" t="s">
        <v>155</v>
      </c>
      <c r="E428" s="246" t="s">
        <v>1</v>
      </c>
      <c r="F428" s="247" t="s">
        <v>588</v>
      </c>
      <c r="G428" s="245"/>
      <c r="H428" s="248">
        <v>410.85000000000002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155</v>
      </c>
      <c r="AU428" s="254" t="s">
        <v>82</v>
      </c>
      <c r="AV428" s="14" t="s">
        <v>82</v>
      </c>
      <c r="AW428" s="14" t="s">
        <v>30</v>
      </c>
      <c r="AX428" s="14" t="s">
        <v>78</v>
      </c>
      <c r="AY428" s="254" t="s">
        <v>132</v>
      </c>
    </row>
    <row r="429" s="14" customFormat="1">
      <c r="A429" s="14"/>
      <c r="B429" s="244"/>
      <c r="C429" s="245"/>
      <c r="D429" s="235" t="s">
        <v>155</v>
      </c>
      <c r="E429" s="245"/>
      <c r="F429" s="247" t="s">
        <v>589</v>
      </c>
      <c r="G429" s="245"/>
      <c r="H429" s="248">
        <v>478.846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155</v>
      </c>
      <c r="AU429" s="254" t="s">
        <v>82</v>
      </c>
      <c r="AV429" s="14" t="s">
        <v>82</v>
      </c>
      <c r="AW429" s="14" t="s">
        <v>4</v>
      </c>
      <c r="AX429" s="14" t="s">
        <v>78</v>
      </c>
      <c r="AY429" s="254" t="s">
        <v>132</v>
      </c>
    </row>
    <row r="430" s="2" customFormat="1" ht="24.15" customHeight="1">
      <c r="A430" s="38"/>
      <c r="B430" s="39"/>
      <c r="C430" s="219" t="s">
        <v>590</v>
      </c>
      <c r="D430" s="219" t="s">
        <v>134</v>
      </c>
      <c r="E430" s="220" t="s">
        <v>591</v>
      </c>
      <c r="F430" s="221" t="s">
        <v>592</v>
      </c>
      <c r="G430" s="222" t="s">
        <v>137</v>
      </c>
      <c r="H430" s="223">
        <v>187.12600000000001</v>
      </c>
      <c r="I430" s="224"/>
      <c r="J430" s="225">
        <f>ROUND(I430*H430,2)</f>
        <v>0</v>
      </c>
      <c r="K430" s="226"/>
      <c r="L430" s="44"/>
      <c r="M430" s="227" t="s">
        <v>1</v>
      </c>
      <c r="N430" s="228" t="s">
        <v>38</v>
      </c>
      <c r="O430" s="91"/>
      <c r="P430" s="229">
        <f>O430*H430</f>
        <v>0</v>
      </c>
      <c r="Q430" s="229">
        <v>3.0000000000000001E-05</v>
      </c>
      <c r="R430" s="229">
        <f>Q430*H430</f>
        <v>0.0056137800000000005</v>
      </c>
      <c r="S430" s="229">
        <v>0</v>
      </c>
      <c r="T430" s="230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1" t="s">
        <v>172</v>
      </c>
      <c r="AT430" s="231" t="s">
        <v>134</v>
      </c>
      <c r="AU430" s="231" t="s">
        <v>82</v>
      </c>
      <c r="AY430" s="17" t="s">
        <v>132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7" t="s">
        <v>78</v>
      </c>
      <c r="BK430" s="232">
        <f>ROUND(I430*H430,2)</f>
        <v>0</v>
      </c>
      <c r="BL430" s="17" t="s">
        <v>172</v>
      </c>
      <c r="BM430" s="231" t="s">
        <v>593</v>
      </c>
    </row>
    <row r="431" s="13" customFormat="1">
      <c r="A431" s="13"/>
      <c r="B431" s="233"/>
      <c r="C431" s="234"/>
      <c r="D431" s="235" t="s">
        <v>155</v>
      </c>
      <c r="E431" s="236" t="s">
        <v>1</v>
      </c>
      <c r="F431" s="237" t="s">
        <v>391</v>
      </c>
      <c r="G431" s="234"/>
      <c r="H431" s="236" t="s">
        <v>1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155</v>
      </c>
      <c r="AU431" s="243" t="s">
        <v>82</v>
      </c>
      <c r="AV431" s="13" t="s">
        <v>78</v>
      </c>
      <c r="AW431" s="13" t="s">
        <v>30</v>
      </c>
      <c r="AX431" s="13" t="s">
        <v>73</v>
      </c>
      <c r="AY431" s="243" t="s">
        <v>132</v>
      </c>
    </row>
    <row r="432" s="14" customFormat="1">
      <c r="A432" s="14"/>
      <c r="B432" s="244"/>
      <c r="C432" s="245"/>
      <c r="D432" s="235" t="s">
        <v>155</v>
      </c>
      <c r="E432" s="246" t="s">
        <v>1</v>
      </c>
      <c r="F432" s="247" t="s">
        <v>392</v>
      </c>
      <c r="G432" s="245"/>
      <c r="H432" s="248">
        <v>41.694000000000003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155</v>
      </c>
      <c r="AU432" s="254" t="s">
        <v>82</v>
      </c>
      <c r="AV432" s="14" t="s">
        <v>82</v>
      </c>
      <c r="AW432" s="14" t="s">
        <v>30</v>
      </c>
      <c r="AX432" s="14" t="s">
        <v>73</v>
      </c>
      <c r="AY432" s="254" t="s">
        <v>132</v>
      </c>
    </row>
    <row r="433" s="14" customFormat="1">
      <c r="A433" s="14"/>
      <c r="B433" s="244"/>
      <c r="C433" s="245"/>
      <c r="D433" s="235" t="s">
        <v>155</v>
      </c>
      <c r="E433" s="246" t="s">
        <v>1</v>
      </c>
      <c r="F433" s="247" t="s">
        <v>393</v>
      </c>
      <c r="G433" s="245"/>
      <c r="H433" s="248">
        <v>93.608000000000004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155</v>
      </c>
      <c r="AU433" s="254" t="s">
        <v>82</v>
      </c>
      <c r="AV433" s="14" t="s">
        <v>82</v>
      </c>
      <c r="AW433" s="14" t="s">
        <v>30</v>
      </c>
      <c r="AX433" s="14" t="s">
        <v>73</v>
      </c>
      <c r="AY433" s="254" t="s">
        <v>132</v>
      </c>
    </row>
    <row r="434" s="13" customFormat="1">
      <c r="A434" s="13"/>
      <c r="B434" s="233"/>
      <c r="C434" s="234"/>
      <c r="D434" s="235" t="s">
        <v>155</v>
      </c>
      <c r="E434" s="236" t="s">
        <v>1</v>
      </c>
      <c r="F434" s="237" t="s">
        <v>425</v>
      </c>
      <c r="G434" s="234"/>
      <c r="H434" s="236" t="s">
        <v>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155</v>
      </c>
      <c r="AU434" s="243" t="s">
        <v>82</v>
      </c>
      <c r="AV434" s="13" t="s">
        <v>78</v>
      </c>
      <c r="AW434" s="13" t="s">
        <v>30</v>
      </c>
      <c r="AX434" s="13" t="s">
        <v>73</v>
      </c>
      <c r="AY434" s="243" t="s">
        <v>132</v>
      </c>
    </row>
    <row r="435" s="14" customFormat="1">
      <c r="A435" s="14"/>
      <c r="B435" s="244"/>
      <c r="C435" s="245"/>
      <c r="D435" s="235" t="s">
        <v>155</v>
      </c>
      <c r="E435" s="246" t="s">
        <v>1</v>
      </c>
      <c r="F435" s="247" t="s">
        <v>432</v>
      </c>
      <c r="G435" s="245"/>
      <c r="H435" s="248">
        <v>41.694000000000003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155</v>
      </c>
      <c r="AU435" s="254" t="s">
        <v>82</v>
      </c>
      <c r="AV435" s="14" t="s">
        <v>82</v>
      </c>
      <c r="AW435" s="14" t="s">
        <v>30</v>
      </c>
      <c r="AX435" s="14" t="s">
        <v>73</v>
      </c>
      <c r="AY435" s="254" t="s">
        <v>132</v>
      </c>
    </row>
    <row r="436" s="14" customFormat="1">
      <c r="A436" s="14"/>
      <c r="B436" s="244"/>
      <c r="C436" s="245"/>
      <c r="D436" s="235" t="s">
        <v>155</v>
      </c>
      <c r="E436" s="246" t="s">
        <v>1</v>
      </c>
      <c r="F436" s="247" t="s">
        <v>433</v>
      </c>
      <c r="G436" s="245"/>
      <c r="H436" s="248">
        <v>10.130000000000001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155</v>
      </c>
      <c r="AU436" s="254" t="s">
        <v>82</v>
      </c>
      <c r="AV436" s="14" t="s">
        <v>82</v>
      </c>
      <c r="AW436" s="14" t="s">
        <v>30</v>
      </c>
      <c r="AX436" s="14" t="s">
        <v>73</v>
      </c>
      <c r="AY436" s="254" t="s">
        <v>132</v>
      </c>
    </row>
    <row r="437" s="15" customFormat="1">
      <c r="A437" s="15"/>
      <c r="B437" s="255"/>
      <c r="C437" s="256"/>
      <c r="D437" s="235" t="s">
        <v>155</v>
      </c>
      <c r="E437" s="257" t="s">
        <v>1</v>
      </c>
      <c r="F437" s="258" t="s">
        <v>160</v>
      </c>
      <c r="G437" s="256"/>
      <c r="H437" s="259">
        <v>187.12600000000001</v>
      </c>
      <c r="I437" s="260"/>
      <c r="J437" s="256"/>
      <c r="K437" s="256"/>
      <c r="L437" s="261"/>
      <c r="M437" s="262"/>
      <c r="N437" s="263"/>
      <c r="O437" s="263"/>
      <c r="P437" s="263"/>
      <c r="Q437" s="263"/>
      <c r="R437" s="263"/>
      <c r="S437" s="263"/>
      <c r="T437" s="264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5" t="s">
        <v>155</v>
      </c>
      <c r="AU437" s="265" t="s">
        <v>82</v>
      </c>
      <c r="AV437" s="15" t="s">
        <v>138</v>
      </c>
      <c r="AW437" s="15" t="s">
        <v>30</v>
      </c>
      <c r="AX437" s="15" t="s">
        <v>78</v>
      </c>
      <c r="AY437" s="265" t="s">
        <v>132</v>
      </c>
    </row>
    <row r="438" s="2" customFormat="1" ht="24.15" customHeight="1">
      <c r="A438" s="38"/>
      <c r="B438" s="39"/>
      <c r="C438" s="219" t="s">
        <v>594</v>
      </c>
      <c r="D438" s="219" t="s">
        <v>134</v>
      </c>
      <c r="E438" s="220" t="s">
        <v>595</v>
      </c>
      <c r="F438" s="221" t="s">
        <v>596</v>
      </c>
      <c r="G438" s="222" t="s">
        <v>137</v>
      </c>
      <c r="H438" s="223">
        <v>410.85000000000002</v>
      </c>
      <c r="I438" s="224"/>
      <c r="J438" s="225">
        <f>ROUND(I438*H438,2)</f>
        <v>0</v>
      </c>
      <c r="K438" s="226"/>
      <c r="L438" s="44"/>
      <c r="M438" s="227" t="s">
        <v>1</v>
      </c>
      <c r="N438" s="228" t="s">
        <v>38</v>
      </c>
      <c r="O438" s="91"/>
      <c r="P438" s="229">
        <f>O438*H438</f>
        <v>0</v>
      </c>
      <c r="Q438" s="229">
        <v>6.9999999999999994E-05</v>
      </c>
      <c r="R438" s="229">
        <f>Q438*H438</f>
        <v>0.0287595</v>
      </c>
      <c r="S438" s="229">
        <v>0</v>
      </c>
      <c r="T438" s="23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1" t="s">
        <v>172</v>
      </c>
      <c r="AT438" s="231" t="s">
        <v>134</v>
      </c>
      <c r="AU438" s="231" t="s">
        <v>82</v>
      </c>
      <c r="AY438" s="17" t="s">
        <v>132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7" t="s">
        <v>78</v>
      </c>
      <c r="BK438" s="232">
        <f>ROUND(I438*H438,2)</f>
        <v>0</v>
      </c>
      <c r="BL438" s="17" t="s">
        <v>172</v>
      </c>
      <c r="BM438" s="231" t="s">
        <v>597</v>
      </c>
    </row>
    <row r="439" s="13" customFormat="1">
      <c r="A439" s="13"/>
      <c r="B439" s="233"/>
      <c r="C439" s="234"/>
      <c r="D439" s="235" t="s">
        <v>155</v>
      </c>
      <c r="E439" s="236" t="s">
        <v>1</v>
      </c>
      <c r="F439" s="237" t="s">
        <v>572</v>
      </c>
      <c r="G439" s="234"/>
      <c r="H439" s="236" t="s">
        <v>1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155</v>
      </c>
      <c r="AU439" s="243" t="s">
        <v>82</v>
      </c>
      <c r="AV439" s="13" t="s">
        <v>78</v>
      </c>
      <c r="AW439" s="13" t="s">
        <v>30</v>
      </c>
      <c r="AX439" s="13" t="s">
        <v>73</v>
      </c>
      <c r="AY439" s="243" t="s">
        <v>132</v>
      </c>
    </row>
    <row r="440" s="14" customFormat="1">
      <c r="A440" s="14"/>
      <c r="B440" s="244"/>
      <c r="C440" s="245"/>
      <c r="D440" s="235" t="s">
        <v>155</v>
      </c>
      <c r="E440" s="246" t="s">
        <v>1</v>
      </c>
      <c r="F440" s="247" t="s">
        <v>248</v>
      </c>
      <c r="G440" s="245"/>
      <c r="H440" s="248">
        <v>410.85000000000002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155</v>
      </c>
      <c r="AU440" s="254" t="s">
        <v>82</v>
      </c>
      <c r="AV440" s="14" t="s">
        <v>82</v>
      </c>
      <c r="AW440" s="14" t="s">
        <v>30</v>
      </c>
      <c r="AX440" s="14" t="s">
        <v>73</v>
      </c>
      <c r="AY440" s="254" t="s">
        <v>132</v>
      </c>
    </row>
    <row r="441" s="15" customFormat="1">
      <c r="A441" s="15"/>
      <c r="B441" s="255"/>
      <c r="C441" s="256"/>
      <c r="D441" s="235" t="s">
        <v>155</v>
      </c>
      <c r="E441" s="257" t="s">
        <v>1</v>
      </c>
      <c r="F441" s="258" t="s">
        <v>160</v>
      </c>
      <c r="G441" s="256"/>
      <c r="H441" s="259">
        <v>410.85000000000002</v>
      </c>
      <c r="I441" s="260"/>
      <c r="J441" s="256"/>
      <c r="K441" s="256"/>
      <c r="L441" s="261"/>
      <c r="M441" s="262"/>
      <c r="N441" s="263"/>
      <c r="O441" s="263"/>
      <c r="P441" s="263"/>
      <c r="Q441" s="263"/>
      <c r="R441" s="263"/>
      <c r="S441" s="263"/>
      <c r="T441" s="264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5" t="s">
        <v>155</v>
      </c>
      <c r="AU441" s="265" t="s">
        <v>82</v>
      </c>
      <c r="AV441" s="15" t="s">
        <v>138</v>
      </c>
      <c r="AW441" s="15" t="s">
        <v>30</v>
      </c>
      <c r="AX441" s="15" t="s">
        <v>78</v>
      </c>
      <c r="AY441" s="265" t="s">
        <v>132</v>
      </c>
    </row>
    <row r="442" s="2" customFormat="1" ht="24.15" customHeight="1">
      <c r="A442" s="38"/>
      <c r="B442" s="39"/>
      <c r="C442" s="219" t="s">
        <v>598</v>
      </c>
      <c r="D442" s="219" t="s">
        <v>134</v>
      </c>
      <c r="E442" s="220" t="s">
        <v>599</v>
      </c>
      <c r="F442" s="221" t="s">
        <v>600</v>
      </c>
      <c r="G442" s="222" t="s">
        <v>273</v>
      </c>
      <c r="H442" s="223">
        <v>39.171999999999997</v>
      </c>
      <c r="I442" s="224"/>
      <c r="J442" s="225">
        <f>ROUND(I442*H442,2)</f>
        <v>0</v>
      </c>
      <c r="K442" s="226"/>
      <c r="L442" s="44"/>
      <c r="M442" s="227" t="s">
        <v>1</v>
      </c>
      <c r="N442" s="228" t="s">
        <v>38</v>
      </c>
      <c r="O442" s="91"/>
      <c r="P442" s="229">
        <f>O442*H442</f>
        <v>0</v>
      </c>
      <c r="Q442" s="229">
        <v>0.00021000000000000001</v>
      </c>
      <c r="R442" s="229">
        <f>Q442*H442</f>
        <v>0.00822612</v>
      </c>
      <c r="S442" s="229">
        <v>0</v>
      </c>
      <c r="T442" s="23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1" t="s">
        <v>172</v>
      </c>
      <c r="AT442" s="231" t="s">
        <v>134</v>
      </c>
      <c r="AU442" s="231" t="s">
        <v>82</v>
      </c>
      <c r="AY442" s="17" t="s">
        <v>132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7" t="s">
        <v>78</v>
      </c>
      <c r="BK442" s="232">
        <f>ROUND(I442*H442,2)</f>
        <v>0</v>
      </c>
      <c r="BL442" s="17" t="s">
        <v>172</v>
      </c>
      <c r="BM442" s="231" t="s">
        <v>601</v>
      </c>
    </row>
    <row r="443" s="13" customFormat="1">
      <c r="A443" s="13"/>
      <c r="B443" s="233"/>
      <c r="C443" s="234"/>
      <c r="D443" s="235" t="s">
        <v>155</v>
      </c>
      <c r="E443" s="236" t="s">
        <v>1</v>
      </c>
      <c r="F443" s="237" t="s">
        <v>602</v>
      </c>
      <c r="G443" s="234"/>
      <c r="H443" s="236" t="s">
        <v>1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155</v>
      </c>
      <c r="AU443" s="243" t="s">
        <v>82</v>
      </c>
      <c r="AV443" s="13" t="s">
        <v>78</v>
      </c>
      <c r="AW443" s="13" t="s">
        <v>30</v>
      </c>
      <c r="AX443" s="13" t="s">
        <v>73</v>
      </c>
      <c r="AY443" s="243" t="s">
        <v>132</v>
      </c>
    </row>
    <row r="444" s="14" customFormat="1">
      <c r="A444" s="14"/>
      <c r="B444" s="244"/>
      <c r="C444" s="245"/>
      <c r="D444" s="235" t="s">
        <v>155</v>
      </c>
      <c r="E444" s="246" t="s">
        <v>1</v>
      </c>
      <c r="F444" s="247" t="s">
        <v>476</v>
      </c>
      <c r="G444" s="245"/>
      <c r="H444" s="248">
        <v>32.072000000000003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155</v>
      </c>
      <c r="AU444" s="254" t="s">
        <v>82</v>
      </c>
      <c r="AV444" s="14" t="s">
        <v>82</v>
      </c>
      <c r="AW444" s="14" t="s">
        <v>30</v>
      </c>
      <c r="AX444" s="14" t="s">
        <v>73</v>
      </c>
      <c r="AY444" s="254" t="s">
        <v>132</v>
      </c>
    </row>
    <row r="445" s="14" customFormat="1">
      <c r="A445" s="14"/>
      <c r="B445" s="244"/>
      <c r="C445" s="245"/>
      <c r="D445" s="235" t="s">
        <v>155</v>
      </c>
      <c r="E445" s="246" t="s">
        <v>1</v>
      </c>
      <c r="F445" s="247" t="s">
        <v>603</v>
      </c>
      <c r="G445" s="245"/>
      <c r="H445" s="248">
        <v>7.0999999999999996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155</v>
      </c>
      <c r="AU445" s="254" t="s">
        <v>82</v>
      </c>
      <c r="AV445" s="14" t="s">
        <v>82</v>
      </c>
      <c r="AW445" s="14" t="s">
        <v>30</v>
      </c>
      <c r="AX445" s="14" t="s">
        <v>73</v>
      </c>
      <c r="AY445" s="254" t="s">
        <v>132</v>
      </c>
    </row>
    <row r="446" s="15" customFormat="1">
      <c r="A446" s="15"/>
      <c r="B446" s="255"/>
      <c r="C446" s="256"/>
      <c r="D446" s="235" t="s">
        <v>155</v>
      </c>
      <c r="E446" s="257" t="s">
        <v>1</v>
      </c>
      <c r="F446" s="258" t="s">
        <v>160</v>
      </c>
      <c r="G446" s="256"/>
      <c r="H446" s="259">
        <v>39.171999999999997</v>
      </c>
      <c r="I446" s="260"/>
      <c r="J446" s="256"/>
      <c r="K446" s="256"/>
      <c r="L446" s="261"/>
      <c r="M446" s="262"/>
      <c r="N446" s="263"/>
      <c r="O446" s="263"/>
      <c r="P446" s="263"/>
      <c r="Q446" s="263"/>
      <c r="R446" s="263"/>
      <c r="S446" s="263"/>
      <c r="T446" s="264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5" t="s">
        <v>155</v>
      </c>
      <c r="AU446" s="265" t="s">
        <v>82</v>
      </c>
      <c r="AV446" s="15" t="s">
        <v>138</v>
      </c>
      <c r="AW446" s="15" t="s">
        <v>30</v>
      </c>
      <c r="AX446" s="15" t="s">
        <v>78</v>
      </c>
      <c r="AY446" s="265" t="s">
        <v>132</v>
      </c>
    </row>
    <row r="447" s="2" customFormat="1" ht="24.15" customHeight="1">
      <c r="A447" s="38"/>
      <c r="B447" s="39"/>
      <c r="C447" s="219" t="s">
        <v>604</v>
      </c>
      <c r="D447" s="219" t="s">
        <v>134</v>
      </c>
      <c r="E447" s="220" t="s">
        <v>605</v>
      </c>
      <c r="F447" s="221" t="s">
        <v>606</v>
      </c>
      <c r="G447" s="222" t="s">
        <v>273</v>
      </c>
      <c r="H447" s="223">
        <v>39.171999999999997</v>
      </c>
      <c r="I447" s="224"/>
      <c r="J447" s="225">
        <f>ROUND(I447*H447,2)</f>
        <v>0</v>
      </c>
      <c r="K447" s="226"/>
      <c r="L447" s="44"/>
      <c r="M447" s="227" t="s">
        <v>1</v>
      </c>
      <c r="N447" s="228" t="s">
        <v>38</v>
      </c>
      <c r="O447" s="91"/>
      <c r="P447" s="229">
        <f>O447*H447</f>
        <v>0</v>
      </c>
      <c r="Q447" s="229">
        <v>0.00024000000000000001</v>
      </c>
      <c r="R447" s="229">
        <f>Q447*H447</f>
        <v>0.0094012799999999997</v>
      </c>
      <c r="S447" s="229">
        <v>0</v>
      </c>
      <c r="T447" s="230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1" t="s">
        <v>172</v>
      </c>
      <c r="AT447" s="231" t="s">
        <v>134</v>
      </c>
      <c r="AU447" s="231" t="s">
        <v>82</v>
      </c>
      <c r="AY447" s="17" t="s">
        <v>132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7" t="s">
        <v>78</v>
      </c>
      <c r="BK447" s="232">
        <f>ROUND(I447*H447,2)</f>
        <v>0</v>
      </c>
      <c r="BL447" s="17" t="s">
        <v>172</v>
      </c>
      <c r="BM447" s="231" t="s">
        <v>607</v>
      </c>
    </row>
    <row r="448" s="13" customFormat="1">
      <c r="A448" s="13"/>
      <c r="B448" s="233"/>
      <c r="C448" s="234"/>
      <c r="D448" s="235" t="s">
        <v>155</v>
      </c>
      <c r="E448" s="236" t="s">
        <v>1</v>
      </c>
      <c r="F448" s="237" t="s">
        <v>602</v>
      </c>
      <c r="G448" s="234"/>
      <c r="H448" s="236" t="s">
        <v>1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155</v>
      </c>
      <c r="AU448" s="243" t="s">
        <v>82</v>
      </c>
      <c r="AV448" s="13" t="s">
        <v>78</v>
      </c>
      <c r="AW448" s="13" t="s">
        <v>30</v>
      </c>
      <c r="AX448" s="13" t="s">
        <v>73</v>
      </c>
      <c r="AY448" s="243" t="s">
        <v>132</v>
      </c>
    </row>
    <row r="449" s="14" customFormat="1">
      <c r="A449" s="14"/>
      <c r="B449" s="244"/>
      <c r="C449" s="245"/>
      <c r="D449" s="235" t="s">
        <v>155</v>
      </c>
      <c r="E449" s="246" t="s">
        <v>1</v>
      </c>
      <c r="F449" s="247" t="s">
        <v>476</v>
      </c>
      <c r="G449" s="245"/>
      <c r="H449" s="248">
        <v>32.072000000000003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155</v>
      </c>
      <c r="AU449" s="254" t="s">
        <v>82</v>
      </c>
      <c r="AV449" s="14" t="s">
        <v>82</v>
      </c>
      <c r="AW449" s="14" t="s">
        <v>30</v>
      </c>
      <c r="AX449" s="14" t="s">
        <v>73</v>
      </c>
      <c r="AY449" s="254" t="s">
        <v>132</v>
      </c>
    </row>
    <row r="450" s="14" customFormat="1">
      <c r="A450" s="14"/>
      <c r="B450" s="244"/>
      <c r="C450" s="245"/>
      <c r="D450" s="235" t="s">
        <v>155</v>
      </c>
      <c r="E450" s="246" t="s">
        <v>1</v>
      </c>
      <c r="F450" s="247" t="s">
        <v>603</v>
      </c>
      <c r="G450" s="245"/>
      <c r="H450" s="248">
        <v>7.0999999999999996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155</v>
      </c>
      <c r="AU450" s="254" t="s">
        <v>82</v>
      </c>
      <c r="AV450" s="14" t="s">
        <v>82</v>
      </c>
      <c r="AW450" s="14" t="s">
        <v>30</v>
      </c>
      <c r="AX450" s="14" t="s">
        <v>73</v>
      </c>
      <c r="AY450" s="254" t="s">
        <v>132</v>
      </c>
    </row>
    <row r="451" s="15" customFormat="1">
      <c r="A451" s="15"/>
      <c r="B451" s="255"/>
      <c r="C451" s="256"/>
      <c r="D451" s="235" t="s">
        <v>155</v>
      </c>
      <c r="E451" s="257" t="s">
        <v>1</v>
      </c>
      <c r="F451" s="258" t="s">
        <v>160</v>
      </c>
      <c r="G451" s="256"/>
      <c r="H451" s="259">
        <v>39.171999999999997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5" t="s">
        <v>155</v>
      </c>
      <c r="AU451" s="265" t="s">
        <v>82</v>
      </c>
      <c r="AV451" s="15" t="s">
        <v>138</v>
      </c>
      <c r="AW451" s="15" t="s">
        <v>30</v>
      </c>
      <c r="AX451" s="15" t="s">
        <v>78</v>
      </c>
      <c r="AY451" s="265" t="s">
        <v>132</v>
      </c>
    </row>
    <row r="452" s="2" customFormat="1" ht="33" customHeight="1">
      <c r="A452" s="38"/>
      <c r="B452" s="39"/>
      <c r="C452" s="219" t="s">
        <v>608</v>
      </c>
      <c r="D452" s="219" t="s">
        <v>134</v>
      </c>
      <c r="E452" s="220" t="s">
        <v>609</v>
      </c>
      <c r="F452" s="221" t="s">
        <v>610</v>
      </c>
      <c r="G452" s="222" t="s">
        <v>137</v>
      </c>
      <c r="H452" s="223">
        <v>187.12600000000001</v>
      </c>
      <c r="I452" s="224"/>
      <c r="J452" s="225">
        <f>ROUND(I452*H452,2)</f>
        <v>0</v>
      </c>
      <c r="K452" s="226"/>
      <c r="L452" s="44"/>
      <c r="M452" s="227" t="s">
        <v>1</v>
      </c>
      <c r="N452" s="228" t="s">
        <v>38</v>
      </c>
      <c r="O452" s="91"/>
      <c r="P452" s="229">
        <f>O452*H452</f>
        <v>0</v>
      </c>
      <c r="Q452" s="229">
        <v>0.00019000000000000001</v>
      </c>
      <c r="R452" s="229">
        <f>Q452*H452</f>
        <v>0.035553940000000006</v>
      </c>
      <c r="S452" s="229">
        <v>0</v>
      </c>
      <c r="T452" s="23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172</v>
      </c>
      <c r="AT452" s="231" t="s">
        <v>134</v>
      </c>
      <c r="AU452" s="231" t="s">
        <v>82</v>
      </c>
      <c r="AY452" s="17" t="s">
        <v>132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78</v>
      </c>
      <c r="BK452" s="232">
        <f>ROUND(I452*H452,2)</f>
        <v>0</v>
      </c>
      <c r="BL452" s="17" t="s">
        <v>172</v>
      </c>
      <c r="BM452" s="231" t="s">
        <v>611</v>
      </c>
    </row>
    <row r="453" s="13" customFormat="1">
      <c r="A453" s="13"/>
      <c r="B453" s="233"/>
      <c r="C453" s="234"/>
      <c r="D453" s="235" t="s">
        <v>155</v>
      </c>
      <c r="E453" s="236" t="s">
        <v>1</v>
      </c>
      <c r="F453" s="237" t="s">
        <v>391</v>
      </c>
      <c r="G453" s="234"/>
      <c r="H453" s="236" t="s">
        <v>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155</v>
      </c>
      <c r="AU453" s="243" t="s">
        <v>82</v>
      </c>
      <c r="AV453" s="13" t="s">
        <v>78</v>
      </c>
      <c r="AW453" s="13" t="s">
        <v>30</v>
      </c>
      <c r="AX453" s="13" t="s">
        <v>73</v>
      </c>
      <c r="AY453" s="243" t="s">
        <v>132</v>
      </c>
    </row>
    <row r="454" s="14" customFormat="1">
      <c r="A454" s="14"/>
      <c r="B454" s="244"/>
      <c r="C454" s="245"/>
      <c r="D454" s="235" t="s">
        <v>155</v>
      </c>
      <c r="E454" s="246" t="s">
        <v>1</v>
      </c>
      <c r="F454" s="247" t="s">
        <v>392</v>
      </c>
      <c r="G454" s="245"/>
      <c r="H454" s="248">
        <v>41.694000000000003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155</v>
      </c>
      <c r="AU454" s="254" t="s">
        <v>82</v>
      </c>
      <c r="AV454" s="14" t="s">
        <v>82</v>
      </c>
      <c r="AW454" s="14" t="s">
        <v>30</v>
      </c>
      <c r="AX454" s="14" t="s">
        <v>73</v>
      </c>
      <c r="AY454" s="254" t="s">
        <v>132</v>
      </c>
    </row>
    <row r="455" s="14" customFormat="1">
      <c r="A455" s="14"/>
      <c r="B455" s="244"/>
      <c r="C455" s="245"/>
      <c r="D455" s="235" t="s">
        <v>155</v>
      </c>
      <c r="E455" s="246" t="s">
        <v>1</v>
      </c>
      <c r="F455" s="247" t="s">
        <v>393</v>
      </c>
      <c r="G455" s="245"/>
      <c r="H455" s="248">
        <v>93.608000000000004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155</v>
      </c>
      <c r="AU455" s="254" t="s">
        <v>82</v>
      </c>
      <c r="AV455" s="14" t="s">
        <v>82</v>
      </c>
      <c r="AW455" s="14" t="s">
        <v>30</v>
      </c>
      <c r="AX455" s="14" t="s">
        <v>73</v>
      </c>
      <c r="AY455" s="254" t="s">
        <v>132</v>
      </c>
    </row>
    <row r="456" s="13" customFormat="1">
      <c r="A456" s="13"/>
      <c r="B456" s="233"/>
      <c r="C456" s="234"/>
      <c r="D456" s="235" t="s">
        <v>155</v>
      </c>
      <c r="E456" s="236" t="s">
        <v>1</v>
      </c>
      <c r="F456" s="237" t="s">
        <v>425</v>
      </c>
      <c r="G456" s="234"/>
      <c r="H456" s="236" t="s">
        <v>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155</v>
      </c>
      <c r="AU456" s="243" t="s">
        <v>82</v>
      </c>
      <c r="AV456" s="13" t="s">
        <v>78</v>
      </c>
      <c r="AW456" s="13" t="s">
        <v>30</v>
      </c>
      <c r="AX456" s="13" t="s">
        <v>73</v>
      </c>
      <c r="AY456" s="243" t="s">
        <v>132</v>
      </c>
    </row>
    <row r="457" s="14" customFormat="1">
      <c r="A457" s="14"/>
      <c r="B457" s="244"/>
      <c r="C457" s="245"/>
      <c r="D457" s="235" t="s">
        <v>155</v>
      </c>
      <c r="E457" s="246" t="s">
        <v>1</v>
      </c>
      <c r="F457" s="247" t="s">
        <v>432</v>
      </c>
      <c r="G457" s="245"/>
      <c r="H457" s="248">
        <v>41.694000000000003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155</v>
      </c>
      <c r="AU457" s="254" t="s">
        <v>82</v>
      </c>
      <c r="AV457" s="14" t="s">
        <v>82</v>
      </c>
      <c r="AW457" s="14" t="s">
        <v>30</v>
      </c>
      <c r="AX457" s="14" t="s">
        <v>73</v>
      </c>
      <c r="AY457" s="254" t="s">
        <v>132</v>
      </c>
    </row>
    <row r="458" s="14" customFormat="1">
      <c r="A458" s="14"/>
      <c r="B458" s="244"/>
      <c r="C458" s="245"/>
      <c r="D458" s="235" t="s">
        <v>155</v>
      </c>
      <c r="E458" s="246" t="s">
        <v>1</v>
      </c>
      <c r="F458" s="247" t="s">
        <v>433</v>
      </c>
      <c r="G458" s="245"/>
      <c r="H458" s="248">
        <v>10.130000000000001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155</v>
      </c>
      <c r="AU458" s="254" t="s">
        <v>82</v>
      </c>
      <c r="AV458" s="14" t="s">
        <v>82</v>
      </c>
      <c r="AW458" s="14" t="s">
        <v>30</v>
      </c>
      <c r="AX458" s="14" t="s">
        <v>73</v>
      </c>
      <c r="AY458" s="254" t="s">
        <v>132</v>
      </c>
    </row>
    <row r="459" s="15" customFormat="1">
      <c r="A459" s="15"/>
      <c r="B459" s="255"/>
      <c r="C459" s="256"/>
      <c r="D459" s="235" t="s">
        <v>155</v>
      </c>
      <c r="E459" s="257" t="s">
        <v>1</v>
      </c>
      <c r="F459" s="258" t="s">
        <v>160</v>
      </c>
      <c r="G459" s="256"/>
      <c r="H459" s="259">
        <v>187.12600000000001</v>
      </c>
      <c r="I459" s="260"/>
      <c r="J459" s="256"/>
      <c r="K459" s="256"/>
      <c r="L459" s="261"/>
      <c r="M459" s="262"/>
      <c r="N459" s="263"/>
      <c r="O459" s="263"/>
      <c r="P459" s="263"/>
      <c r="Q459" s="263"/>
      <c r="R459" s="263"/>
      <c r="S459" s="263"/>
      <c r="T459" s="264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5" t="s">
        <v>155</v>
      </c>
      <c r="AU459" s="265" t="s">
        <v>82</v>
      </c>
      <c r="AV459" s="15" t="s">
        <v>138</v>
      </c>
      <c r="AW459" s="15" t="s">
        <v>30</v>
      </c>
      <c r="AX459" s="15" t="s">
        <v>78</v>
      </c>
      <c r="AY459" s="265" t="s">
        <v>132</v>
      </c>
    </row>
    <row r="460" s="2" customFormat="1" ht="24.15" customHeight="1">
      <c r="A460" s="38"/>
      <c r="B460" s="39"/>
      <c r="C460" s="266" t="s">
        <v>612</v>
      </c>
      <c r="D460" s="266" t="s">
        <v>202</v>
      </c>
      <c r="E460" s="267" t="s">
        <v>613</v>
      </c>
      <c r="F460" s="268" t="s">
        <v>614</v>
      </c>
      <c r="G460" s="269" t="s">
        <v>137</v>
      </c>
      <c r="H460" s="270">
        <v>219.40000000000001</v>
      </c>
      <c r="I460" s="271"/>
      <c r="J460" s="272">
        <f>ROUND(I460*H460,2)</f>
        <v>0</v>
      </c>
      <c r="K460" s="273"/>
      <c r="L460" s="274"/>
      <c r="M460" s="275" t="s">
        <v>1</v>
      </c>
      <c r="N460" s="276" t="s">
        <v>38</v>
      </c>
      <c r="O460" s="91"/>
      <c r="P460" s="229">
        <f>O460*H460</f>
        <v>0</v>
      </c>
      <c r="Q460" s="229">
        <v>0.002</v>
      </c>
      <c r="R460" s="229">
        <f>Q460*H460</f>
        <v>0.43880000000000002</v>
      </c>
      <c r="S460" s="229">
        <v>0</v>
      </c>
      <c r="T460" s="23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1" t="s">
        <v>304</v>
      </c>
      <c r="AT460" s="231" t="s">
        <v>202</v>
      </c>
      <c r="AU460" s="231" t="s">
        <v>82</v>
      </c>
      <c r="AY460" s="17" t="s">
        <v>132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7" t="s">
        <v>78</v>
      </c>
      <c r="BK460" s="232">
        <f>ROUND(I460*H460,2)</f>
        <v>0</v>
      </c>
      <c r="BL460" s="17" t="s">
        <v>172</v>
      </c>
      <c r="BM460" s="231" t="s">
        <v>615</v>
      </c>
    </row>
    <row r="461" s="14" customFormat="1">
      <c r="A461" s="14"/>
      <c r="B461" s="244"/>
      <c r="C461" s="245"/>
      <c r="D461" s="235" t="s">
        <v>155</v>
      </c>
      <c r="E461" s="245"/>
      <c r="F461" s="247" t="s">
        <v>616</v>
      </c>
      <c r="G461" s="245"/>
      <c r="H461" s="248">
        <v>219.40000000000001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155</v>
      </c>
      <c r="AU461" s="254" t="s">
        <v>82</v>
      </c>
      <c r="AV461" s="14" t="s">
        <v>82</v>
      </c>
      <c r="AW461" s="14" t="s">
        <v>4</v>
      </c>
      <c r="AX461" s="14" t="s">
        <v>78</v>
      </c>
      <c r="AY461" s="254" t="s">
        <v>132</v>
      </c>
    </row>
    <row r="462" s="2" customFormat="1" ht="24.15" customHeight="1">
      <c r="A462" s="38"/>
      <c r="B462" s="39"/>
      <c r="C462" s="219" t="s">
        <v>617</v>
      </c>
      <c r="D462" s="219" t="s">
        <v>134</v>
      </c>
      <c r="E462" s="220" t="s">
        <v>618</v>
      </c>
      <c r="F462" s="221" t="s">
        <v>619</v>
      </c>
      <c r="G462" s="222" t="s">
        <v>307</v>
      </c>
      <c r="H462" s="223">
        <v>4.5579999999999998</v>
      </c>
      <c r="I462" s="224"/>
      <c r="J462" s="225">
        <f>ROUND(I462*H462,2)</f>
        <v>0</v>
      </c>
      <c r="K462" s="226"/>
      <c r="L462" s="44"/>
      <c r="M462" s="227" t="s">
        <v>1</v>
      </c>
      <c r="N462" s="228" t="s">
        <v>38</v>
      </c>
      <c r="O462" s="91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1" t="s">
        <v>172</v>
      </c>
      <c r="AT462" s="231" t="s">
        <v>134</v>
      </c>
      <c r="AU462" s="231" t="s">
        <v>82</v>
      </c>
      <c r="AY462" s="17" t="s">
        <v>132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7" t="s">
        <v>78</v>
      </c>
      <c r="BK462" s="232">
        <f>ROUND(I462*H462,2)</f>
        <v>0</v>
      </c>
      <c r="BL462" s="17" t="s">
        <v>172</v>
      </c>
      <c r="BM462" s="231" t="s">
        <v>620</v>
      </c>
    </row>
    <row r="463" s="2" customFormat="1" ht="24.15" customHeight="1">
      <c r="A463" s="38"/>
      <c r="B463" s="39"/>
      <c r="C463" s="219" t="s">
        <v>621</v>
      </c>
      <c r="D463" s="219" t="s">
        <v>134</v>
      </c>
      <c r="E463" s="220" t="s">
        <v>622</v>
      </c>
      <c r="F463" s="221" t="s">
        <v>623</v>
      </c>
      <c r="G463" s="222" t="s">
        <v>307</v>
      </c>
      <c r="H463" s="223">
        <v>4.5579999999999998</v>
      </c>
      <c r="I463" s="224"/>
      <c r="J463" s="225">
        <f>ROUND(I463*H463,2)</f>
        <v>0</v>
      </c>
      <c r="K463" s="226"/>
      <c r="L463" s="44"/>
      <c r="M463" s="227" t="s">
        <v>1</v>
      </c>
      <c r="N463" s="228" t="s">
        <v>38</v>
      </c>
      <c r="O463" s="91"/>
      <c r="P463" s="229">
        <f>O463*H463</f>
        <v>0</v>
      </c>
      <c r="Q463" s="229">
        <v>0</v>
      </c>
      <c r="R463" s="229">
        <f>Q463*H463</f>
        <v>0</v>
      </c>
      <c r="S463" s="229">
        <v>0</v>
      </c>
      <c r="T463" s="23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1" t="s">
        <v>172</v>
      </c>
      <c r="AT463" s="231" t="s">
        <v>134</v>
      </c>
      <c r="AU463" s="231" t="s">
        <v>82</v>
      </c>
      <c r="AY463" s="17" t="s">
        <v>132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7" t="s">
        <v>78</v>
      </c>
      <c r="BK463" s="232">
        <f>ROUND(I463*H463,2)</f>
        <v>0</v>
      </c>
      <c r="BL463" s="17" t="s">
        <v>172</v>
      </c>
      <c r="BM463" s="231" t="s">
        <v>624</v>
      </c>
    </row>
    <row r="464" s="2" customFormat="1" ht="24.15" customHeight="1">
      <c r="A464" s="38"/>
      <c r="B464" s="39"/>
      <c r="C464" s="219" t="s">
        <v>625</v>
      </c>
      <c r="D464" s="219" t="s">
        <v>134</v>
      </c>
      <c r="E464" s="220" t="s">
        <v>626</v>
      </c>
      <c r="F464" s="221" t="s">
        <v>627</v>
      </c>
      <c r="G464" s="222" t="s">
        <v>307</v>
      </c>
      <c r="H464" s="223">
        <v>4.5579999999999998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38</v>
      </c>
      <c r="O464" s="91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172</v>
      </c>
      <c r="AT464" s="231" t="s">
        <v>134</v>
      </c>
      <c r="AU464" s="231" t="s">
        <v>82</v>
      </c>
      <c r="AY464" s="17" t="s">
        <v>132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78</v>
      </c>
      <c r="BK464" s="232">
        <f>ROUND(I464*H464,2)</f>
        <v>0</v>
      </c>
      <c r="BL464" s="17" t="s">
        <v>172</v>
      </c>
      <c r="BM464" s="231" t="s">
        <v>628</v>
      </c>
    </row>
    <row r="465" s="12" customFormat="1" ht="22.8" customHeight="1">
      <c r="A465" s="12"/>
      <c r="B465" s="203"/>
      <c r="C465" s="204"/>
      <c r="D465" s="205" t="s">
        <v>72</v>
      </c>
      <c r="E465" s="217" t="s">
        <v>629</v>
      </c>
      <c r="F465" s="217" t="s">
        <v>630</v>
      </c>
      <c r="G465" s="204"/>
      <c r="H465" s="204"/>
      <c r="I465" s="207"/>
      <c r="J465" s="218">
        <f>BK465</f>
        <v>0</v>
      </c>
      <c r="K465" s="204"/>
      <c r="L465" s="209"/>
      <c r="M465" s="210"/>
      <c r="N465" s="211"/>
      <c r="O465" s="211"/>
      <c r="P465" s="212">
        <f>SUM(P466:P471)</f>
        <v>0</v>
      </c>
      <c r="Q465" s="211"/>
      <c r="R465" s="212">
        <f>SUM(R466:R471)</f>
        <v>0.01917</v>
      </c>
      <c r="S465" s="211"/>
      <c r="T465" s="213">
        <f>SUM(T466:T471)</f>
        <v>0.15345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4" t="s">
        <v>82</v>
      </c>
      <c r="AT465" s="215" t="s">
        <v>72</v>
      </c>
      <c r="AU465" s="215" t="s">
        <v>78</v>
      </c>
      <c r="AY465" s="214" t="s">
        <v>132</v>
      </c>
      <c r="BK465" s="216">
        <f>SUM(BK466:BK471)</f>
        <v>0</v>
      </c>
    </row>
    <row r="466" s="2" customFormat="1" ht="16.5" customHeight="1">
      <c r="A466" s="38"/>
      <c r="B466" s="39"/>
      <c r="C466" s="219" t="s">
        <v>631</v>
      </c>
      <c r="D466" s="219" t="s">
        <v>134</v>
      </c>
      <c r="E466" s="220" t="s">
        <v>632</v>
      </c>
      <c r="F466" s="221" t="s">
        <v>633</v>
      </c>
      <c r="G466" s="222" t="s">
        <v>146</v>
      </c>
      <c r="H466" s="223">
        <v>9</v>
      </c>
      <c r="I466" s="224"/>
      <c r="J466" s="225">
        <f>ROUND(I466*H466,2)</f>
        <v>0</v>
      </c>
      <c r="K466" s="226"/>
      <c r="L466" s="44"/>
      <c r="M466" s="227" t="s">
        <v>1</v>
      </c>
      <c r="N466" s="228" t="s">
        <v>38</v>
      </c>
      <c r="O466" s="91"/>
      <c r="P466" s="229">
        <f>O466*H466</f>
        <v>0</v>
      </c>
      <c r="Q466" s="229">
        <v>0</v>
      </c>
      <c r="R466" s="229">
        <f>Q466*H466</f>
        <v>0</v>
      </c>
      <c r="S466" s="229">
        <v>0.017049999999999999</v>
      </c>
      <c r="T466" s="230">
        <f>S466*H466</f>
        <v>0.15345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1" t="s">
        <v>172</v>
      </c>
      <c r="AT466" s="231" t="s">
        <v>134</v>
      </c>
      <c r="AU466" s="231" t="s">
        <v>82</v>
      </c>
      <c r="AY466" s="17" t="s">
        <v>132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7" t="s">
        <v>78</v>
      </c>
      <c r="BK466" s="232">
        <f>ROUND(I466*H466,2)</f>
        <v>0</v>
      </c>
      <c r="BL466" s="17" t="s">
        <v>172</v>
      </c>
      <c r="BM466" s="231" t="s">
        <v>634</v>
      </c>
    </row>
    <row r="467" s="14" customFormat="1">
      <c r="A467" s="14"/>
      <c r="B467" s="244"/>
      <c r="C467" s="245"/>
      <c r="D467" s="235" t="s">
        <v>155</v>
      </c>
      <c r="E467" s="246" t="s">
        <v>1</v>
      </c>
      <c r="F467" s="247" t="s">
        <v>182</v>
      </c>
      <c r="G467" s="245"/>
      <c r="H467" s="248">
        <v>9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155</v>
      </c>
      <c r="AU467" s="254" t="s">
        <v>82</v>
      </c>
      <c r="AV467" s="14" t="s">
        <v>82</v>
      </c>
      <c r="AW467" s="14" t="s">
        <v>30</v>
      </c>
      <c r="AX467" s="14" t="s">
        <v>78</v>
      </c>
      <c r="AY467" s="254" t="s">
        <v>132</v>
      </c>
    </row>
    <row r="468" s="2" customFormat="1" ht="24.15" customHeight="1">
      <c r="A468" s="38"/>
      <c r="B468" s="39"/>
      <c r="C468" s="219" t="s">
        <v>635</v>
      </c>
      <c r="D468" s="219" t="s">
        <v>134</v>
      </c>
      <c r="E468" s="220" t="s">
        <v>636</v>
      </c>
      <c r="F468" s="221" t="s">
        <v>637</v>
      </c>
      <c r="G468" s="222" t="s">
        <v>146</v>
      </c>
      <c r="H468" s="223">
        <v>9</v>
      </c>
      <c r="I468" s="224"/>
      <c r="J468" s="225">
        <f>ROUND(I468*H468,2)</f>
        <v>0</v>
      </c>
      <c r="K468" s="226"/>
      <c r="L468" s="44"/>
      <c r="M468" s="227" t="s">
        <v>1</v>
      </c>
      <c r="N468" s="228" t="s">
        <v>38</v>
      </c>
      <c r="O468" s="91"/>
      <c r="P468" s="229">
        <f>O468*H468</f>
        <v>0</v>
      </c>
      <c r="Q468" s="229">
        <v>0.0021299999999999999</v>
      </c>
      <c r="R468" s="229">
        <f>Q468*H468</f>
        <v>0.01917</v>
      </c>
      <c r="S468" s="229">
        <v>0</v>
      </c>
      <c r="T468" s="230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1" t="s">
        <v>172</v>
      </c>
      <c r="AT468" s="231" t="s">
        <v>134</v>
      </c>
      <c r="AU468" s="231" t="s">
        <v>82</v>
      </c>
      <c r="AY468" s="17" t="s">
        <v>132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7" t="s">
        <v>78</v>
      </c>
      <c r="BK468" s="232">
        <f>ROUND(I468*H468,2)</f>
        <v>0</v>
      </c>
      <c r="BL468" s="17" t="s">
        <v>172</v>
      </c>
      <c r="BM468" s="231" t="s">
        <v>638</v>
      </c>
    </row>
    <row r="469" s="14" customFormat="1">
      <c r="A469" s="14"/>
      <c r="B469" s="244"/>
      <c r="C469" s="245"/>
      <c r="D469" s="235" t="s">
        <v>155</v>
      </c>
      <c r="E469" s="246" t="s">
        <v>1</v>
      </c>
      <c r="F469" s="247" t="s">
        <v>182</v>
      </c>
      <c r="G469" s="245"/>
      <c r="H469" s="248">
        <v>9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155</v>
      </c>
      <c r="AU469" s="254" t="s">
        <v>82</v>
      </c>
      <c r="AV469" s="14" t="s">
        <v>82</v>
      </c>
      <c r="AW469" s="14" t="s">
        <v>30</v>
      </c>
      <c r="AX469" s="14" t="s">
        <v>78</v>
      </c>
      <c r="AY469" s="254" t="s">
        <v>132</v>
      </c>
    </row>
    <row r="470" s="2" customFormat="1" ht="24.15" customHeight="1">
      <c r="A470" s="38"/>
      <c r="B470" s="39"/>
      <c r="C470" s="219" t="s">
        <v>639</v>
      </c>
      <c r="D470" s="219" t="s">
        <v>134</v>
      </c>
      <c r="E470" s="220" t="s">
        <v>640</v>
      </c>
      <c r="F470" s="221" t="s">
        <v>641</v>
      </c>
      <c r="G470" s="222" t="s">
        <v>307</v>
      </c>
      <c r="H470" s="223">
        <v>0.019</v>
      </c>
      <c r="I470" s="224"/>
      <c r="J470" s="225">
        <f>ROUND(I470*H470,2)</f>
        <v>0</v>
      </c>
      <c r="K470" s="226"/>
      <c r="L470" s="44"/>
      <c r="M470" s="227" t="s">
        <v>1</v>
      </c>
      <c r="N470" s="228" t="s">
        <v>38</v>
      </c>
      <c r="O470" s="91"/>
      <c r="P470" s="229">
        <f>O470*H470</f>
        <v>0</v>
      </c>
      <c r="Q470" s="229">
        <v>0</v>
      </c>
      <c r="R470" s="229">
        <f>Q470*H470</f>
        <v>0</v>
      </c>
      <c r="S470" s="229">
        <v>0</v>
      </c>
      <c r="T470" s="230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1" t="s">
        <v>172</v>
      </c>
      <c r="AT470" s="231" t="s">
        <v>134</v>
      </c>
      <c r="AU470" s="231" t="s">
        <v>82</v>
      </c>
      <c r="AY470" s="17" t="s">
        <v>132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7" t="s">
        <v>78</v>
      </c>
      <c r="BK470" s="232">
        <f>ROUND(I470*H470,2)</f>
        <v>0</v>
      </c>
      <c r="BL470" s="17" t="s">
        <v>172</v>
      </c>
      <c r="BM470" s="231" t="s">
        <v>642</v>
      </c>
    </row>
    <row r="471" s="2" customFormat="1" ht="24.15" customHeight="1">
      <c r="A471" s="38"/>
      <c r="B471" s="39"/>
      <c r="C471" s="219" t="s">
        <v>643</v>
      </c>
      <c r="D471" s="219" t="s">
        <v>134</v>
      </c>
      <c r="E471" s="220" t="s">
        <v>644</v>
      </c>
      <c r="F471" s="221" t="s">
        <v>645</v>
      </c>
      <c r="G471" s="222" t="s">
        <v>307</v>
      </c>
      <c r="H471" s="223">
        <v>0.019</v>
      </c>
      <c r="I471" s="224"/>
      <c r="J471" s="225">
        <f>ROUND(I471*H471,2)</f>
        <v>0</v>
      </c>
      <c r="K471" s="226"/>
      <c r="L471" s="44"/>
      <c r="M471" s="227" t="s">
        <v>1</v>
      </c>
      <c r="N471" s="228" t="s">
        <v>38</v>
      </c>
      <c r="O471" s="91"/>
      <c r="P471" s="229">
        <f>O471*H471</f>
        <v>0</v>
      </c>
      <c r="Q471" s="229">
        <v>0</v>
      </c>
      <c r="R471" s="229">
        <f>Q471*H471</f>
        <v>0</v>
      </c>
      <c r="S471" s="229">
        <v>0</v>
      </c>
      <c r="T471" s="230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1" t="s">
        <v>172</v>
      </c>
      <c r="AT471" s="231" t="s">
        <v>134</v>
      </c>
      <c r="AU471" s="231" t="s">
        <v>82</v>
      </c>
      <c r="AY471" s="17" t="s">
        <v>132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7" t="s">
        <v>78</v>
      </c>
      <c r="BK471" s="232">
        <f>ROUND(I471*H471,2)</f>
        <v>0</v>
      </c>
      <c r="BL471" s="17" t="s">
        <v>172</v>
      </c>
      <c r="BM471" s="231" t="s">
        <v>646</v>
      </c>
    </row>
    <row r="472" s="12" customFormat="1" ht="22.8" customHeight="1">
      <c r="A472" s="12"/>
      <c r="B472" s="203"/>
      <c r="C472" s="204"/>
      <c r="D472" s="205" t="s">
        <v>72</v>
      </c>
      <c r="E472" s="217" t="s">
        <v>647</v>
      </c>
      <c r="F472" s="217" t="s">
        <v>648</v>
      </c>
      <c r="G472" s="204"/>
      <c r="H472" s="204"/>
      <c r="I472" s="207"/>
      <c r="J472" s="218">
        <f>BK472</f>
        <v>0</v>
      </c>
      <c r="K472" s="204"/>
      <c r="L472" s="209"/>
      <c r="M472" s="210"/>
      <c r="N472" s="211"/>
      <c r="O472" s="211"/>
      <c r="P472" s="212">
        <f>SUM(P473:P516)</f>
        <v>0</v>
      </c>
      <c r="Q472" s="211"/>
      <c r="R472" s="212">
        <f>SUM(R473:R516)</f>
        <v>2.6920844399999999</v>
      </c>
      <c r="S472" s="211"/>
      <c r="T472" s="213">
        <f>SUM(T473:T516)</f>
        <v>7.1238426799999992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4" t="s">
        <v>82</v>
      </c>
      <c r="AT472" s="215" t="s">
        <v>72</v>
      </c>
      <c r="AU472" s="215" t="s">
        <v>78</v>
      </c>
      <c r="AY472" s="214" t="s">
        <v>132</v>
      </c>
      <c r="BK472" s="216">
        <f>SUM(BK473:BK516)</f>
        <v>0</v>
      </c>
    </row>
    <row r="473" s="2" customFormat="1" ht="24.15" customHeight="1">
      <c r="A473" s="38"/>
      <c r="B473" s="39"/>
      <c r="C473" s="219" t="s">
        <v>649</v>
      </c>
      <c r="D473" s="219" t="s">
        <v>134</v>
      </c>
      <c r="E473" s="220" t="s">
        <v>650</v>
      </c>
      <c r="F473" s="221" t="s">
        <v>651</v>
      </c>
      <c r="G473" s="222" t="s">
        <v>273</v>
      </c>
      <c r="H473" s="223">
        <v>69.805999999999997</v>
      </c>
      <c r="I473" s="224"/>
      <c r="J473" s="225">
        <f>ROUND(I473*H473,2)</f>
        <v>0</v>
      </c>
      <c r="K473" s="226"/>
      <c r="L473" s="44"/>
      <c r="M473" s="227" t="s">
        <v>1</v>
      </c>
      <c r="N473" s="228" t="s">
        <v>38</v>
      </c>
      <c r="O473" s="91"/>
      <c r="P473" s="229">
        <f>O473*H473</f>
        <v>0</v>
      </c>
      <c r="Q473" s="229">
        <v>0</v>
      </c>
      <c r="R473" s="229">
        <f>Q473*H473</f>
        <v>0</v>
      </c>
      <c r="S473" s="229">
        <v>0</v>
      </c>
      <c r="T473" s="230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1" t="s">
        <v>172</v>
      </c>
      <c r="AT473" s="231" t="s">
        <v>134</v>
      </c>
      <c r="AU473" s="231" t="s">
        <v>82</v>
      </c>
      <c r="AY473" s="17" t="s">
        <v>132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17" t="s">
        <v>78</v>
      </c>
      <c r="BK473" s="232">
        <f>ROUND(I473*H473,2)</f>
        <v>0</v>
      </c>
      <c r="BL473" s="17" t="s">
        <v>172</v>
      </c>
      <c r="BM473" s="231" t="s">
        <v>652</v>
      </c>
    </row>
    <row r="474" s="13" customFormat="1">
      <c r="A474" s="13"/>
      <c r="B474" s="233"/>
      <c r="C474" s="234"/>
      <c r="D474" s="235" t="s">
        <v>155</v>
      </c>
      <c r="E474" s="236" t="s">
        <v>1</v>
      </c>
      <c r="F474" s="237" t="s">
        <v>653</v>
      </c>
      <c r="G474" s="234"/>
      <c r="H474" s="236" t="s">
        <v>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155</v>
      </c>
      <c r="AU474" s="243" t="s">
        <v>82</v>
      </c>
      <c r="AV474" s="13" t="s">
        <v>78</v>
      </c>
      <c r="AW474" s="13" t="s">
        <v>30</v>
      </c>
      <c r="AX474" s="13" t="s">
        <v>73</v>
      </c>
      <c r="AY474" s="243" t="s">
        <v>132</v>
      </c>
    </row>
    <row r="475" s="14" customFormat="1">
      <c r="A475" s="14"/>
      <c r="B475" s="244"/>
      <c r="C475" s="245"/>
      <c r="D475" s="235" t="s">
        <v>155</v>
      </c>
      <c r="E475" s="246" t="s">
        <v>1</v>
      </c>
      <c r="F475" s="247" t="s">
        <v>654</v>
      </c>
      <c r="G475" s="245"/>
      <c r="H475" s="248">
        <v>38.485999999999997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155</v>
      </c>
      <c r="AU475" s="254" t="s">
        <v>82</v>
      </c>
      <c r="AV475" s="14" t="s">
        <v>82</v>
      </c>
      <c r="AW475" s="14" t="s">
        <v>30</v>
      </c>
      <c r="AX475" s="14" t="s">
        <v>73</v>
      </c>
      <c r="AY475" s="254" t="s">
        <v>132</v>
      </c>
    </row>
    <row r="476" s="14" customFormat="1">
      <c r="A476" s="14"/>
      <c r="B476" s="244"/>
      <c r="C476" s="245"/>
      <c r="D476" s="235" t="s">
        <v>155</v>
      </c>
      <c r="E476" s="246" t="s">
        <v>1</v>
      </c>
      <c r="F476" s="247" t="s">
        <v>655</v>
      </c>
      <c r="G476" s="245"/>
      <c r="H476" s="248">
        <v>31.32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155</v>
      </c>
      <c r="AU476" s="254" t="s">
        <v>82</v>
      </c>
      <c r="AV476" s="14" t="s">
        <v>82</v>
      </c>
      <c r="AW476" s="14" t="s">
        <v>30</v>
      </c>
      <c r="AX476" s="14" t="s">
        <v>73</v>
      </c>
      <c r="AY476" s="254" t="s">
        <v>132</v>
      </c>
    </row>
    <row r="477" s="15" customFormat="1">
      <c r="A477" s="15"/>
      <c r="B477" s="255"/>
      <c r="C477" s="256"/>
      <c r="D477" s="235" t="s">
        <v>155</v>
      </c>
      <c r="E477" s="257" t="s">
        <v>1</v>
      </c>
      <c r="F477" s="258" t="s">
        <v>160</v>
      </c>
      <c r="G477" s="256"/>
      <c r="H477" s="259">
        <v>69.805999999999997</v>
      </c>
      <c r="I477" s="260"/>
      <c r="J477" s="256"/>
      <c r="K477" s="256"/>
      <c r="L477" s="261"/>
      <c r="M477" s="262"/>
      <c r="N477" s="263"/>
      <c r="O477" s="263"/>
      <c r="P477" s="263"/>
      <c r="Q477" s="263"/>
      <c r="R477" s="263"/>
      <c r="S477" s="263"/>
      <c r="T477" s="264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5" t="s">
        <v>155</v>
      </c>
      <c r="AU477" s="265" t="s">
        <v>82</v>
      </c>
      <c r="AV477" s="15" t="s">
        <v>138</v>
      </c>
      <c r="AW477" s="15" t="s">
        <v>30</v>
      </c>
      <c r="AX477" s="15" t="s">
        <v>78</v>
      </c>
      <c r="AY477" s="265" t="s">
        <v>132</v>
      </c>
    </row>
    <row r="478" s="2" customFormat="1" ht="21.75" customHeight="1">
      <c r="A478" s="38"/>
      <c r="B478" s="39"/>
      <c r="C478" s="266" t="s">
        <v>656</v>
      </c>
      <c r="D478" s="266" t="s">
        <v>202</v>
      </c>
      <c r="E478" s="267" t="s">
        <v>657</v>
      </c>
      <c r="F478" s="268" t="s">
        <v>658</v>
      </c>
      <c r="G478" s="269" t="s">
        <v>171</v>
      </c>
      <c r="H478" s="270">
        <v>0.49099999999999999</v>
      </c>
      <c r="I478" s="271"/>
      <c r="J478" s="272">
        <f>ROUND(I478*H478,2)</f>
        <v>0</v>
      </c>
      <c r="K478" s="273"/>
      <c r="L478" s="274"/>
      <c r="M478" s="275" t="s">
        <v>1</v>
      </c>
      <c r="N478" s="276" t="s">
        <v>38</v>
      </c>
      <c r="O478" s="91"/>
      <c r="P478" s="229">
        <f>O478*H478</f>
        <v>0</v>
      </c>
      <c r="Q478" s="229">
        <v>0.55000000000000004</v>
      </c>
      <c r="R478" s="229">
        <f>Q478*H478</f>
        <v>0.27005000000000001</v>
      </c>
      <c r="S478" s="229">
        <v>0</v>
      </c>
      <c r="T478" s="230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1" t="s">
        <v>304</v>
      </c>
      <c r="AT478" s="231" t="s">
        <v>202</v>
      </c>
      <c r="AU478" s="231" t="s">
        <v>82</v>
      </c>
      <c r="AY478" s="17" t="s">
        <v>132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7" t="s">
        <v>78</v>
      </c>
      <c r="BK478" s="232">
        <f>ROUND(I478*H478,2)</f>
        <v>0</v>
      </c>
      <c r="BL478" s="17" t="s">
        <v>172</v>
      </c>
      <c r="BM478" s="231" t="s">
        <v>659</v>
      </c>
    </row>
    <row r="479" s="14" customFormat="1">
      <c r="A479" s="14"/>
      <c r="B479" s="244"/>
      <c r="C479" s="245"/>
      <c r="D479" s="235" t="s">
        <v>155</v>
      </c>
      <c r="E479" s="246" t="s">
        <v>1</v>
      </c>
      <c r="F479" s="247" t="s">
        <v>660</v>
      </c>
      <c r="G479" s="245"/>
      <c r="H479" s="248">
        <v>0.49099999999999999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155</v>
      </c>
      <c r="AU479" s="254" t="s">
        <v>82</v>
      </c>
      <c r="AV479" s="14" t="s">
        <v>82</v>
      </c>
      <c r="AW479" s="14" t="s">
        <v>30</v>
      </c>
      <c r="AX479" s="14" t="s">
        <v>78</v>
      </c>
      <c r="AY479" s="254" t="s">
        <v>132</v>
      </c>
    </row>
    <row r="480" s="2" customFormat="1" ht="24.15" customHeight="1">
      <c r="A480" s="38"/>
      <c r="B480" s="39"/>
      <c r="C480" s="219" t="s">
        <v>661</v>
      </c>
      <c r="D480" s="219" t="s">
        <v>134</v>
      </c>
      <c r="E480" s="220" t="s">
        <v>662</v>
      </c>
      <c r="F480" s="221" t="s">
        <v>663</v>
      </c>
      <c r="G480" s="222" t="s">
        <v>137</v>
      </c>
      <c r="H480" s="223">
        <v>55.030999999999999</v>
      </c>
      <c r="I480" s="224"/>
      <c r="J480" s="225">
        <f>ROUND(I480*H480,2)</f>
        <v>0</v>
      </c>
      <c r="K480" s="226"/>
      <c r="L480" s="44"/>
      <c r="M480" s="227" t="s">
        <v>1</v>
      </c>
      <c r="N480" s="228" t="s">
        <v>38</v>
      </c>
      <c r="O480" s="91"/>
      <c r="P480" s="229">
        <f>O480*H480</f>
        <v>0</v>
      </c>
      <c r="Q480" s="229">
        <v>0.016250000000000001</v>
      </c>
      <c r="R480" s="229">
        <f>Q480*H480</f>
        <v>0.89425374999999996</v>
      </c>
      <c r="S480" s="229">
        <v>0</v>
      </c>
      <c r="T480" s="230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1" t="s">
        <v>172</v>
      </c>
      <c r="AT480" s="231" t="s">
        <v>134</v>
      </c>
      <c r="AU480" s="231" t="s">
        <v>82</v>
      </c>
      <c r="AY480" s="17" t="s">
        <v>132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7" t="s">
        <v>78</v>
      </c>
      <c r="BK480" s="232">
        <f>ROUND(I480*H480,2)</f>
        <v>0</v>
      </c>
      <c r="BL480" s="17" t="s">
        <v>172</v>
      </c>
      <c r="BM480" s="231" t="s">
        <v>664</v>
      </c>
    </row>
    <row r="481" s="13" customFormat="1">
      <c r="A481" s="13"/>
      <c r="B481" s="233"/>
      <c r="C481" s="234"/>
      <c r="D481" s="235" t="s">
        <v>155</v>
      </c>
      <c r="E481" s="236" t="s">
        <v>1</v>
      </c>
      <c r="F481" s="237" t="s">
        <v>665</v>
      </c>
      <c r="G481" s="234"/>
      <c r="H481" s="236" t="s">
        <v>1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155</v>
      </c>
      <c r="AU481" s="243" t="s">
        <v>82</v>
      </c>
      <c r="AV481" s="13" t="s">
        <v>78</v>
      </c>
      <c r="AW481" s="13" t="s">
        <v>30</v>
      </c>
      <c r="AX481" s="13" t="s">
        <v>73</v>
      </c>
      <c r="AY481" s="243" t="s">
        <v>132</v>
      </c>
    </row>
    <row r="482" s="14" customFormat="1">
      <c r="A482" s="14"/>
      <c r="B482" s="244"/>
      <c r="C482" s="245"/>
      <c r="D482" s="235" t="s">
        <v>155</v>
      </c>
      <c r="E482" s="246" t="s">
        <v>1</v>
      </c>
      <c r="F482" s="247" t="s">
        <v>666</v>
      </c>
      <c r="G482" s="245"/>
      <c r="H482" s="248">
        <v>44.901000000000003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155</v>
      </c>
      <c r="AU482" s="254" t="s">
        <v>82</v>
      </c>
      <c r="AV482" s="14" t="s">
        <v>82</v>
      </c>
      <c r="AW482" s="14" t="s">
        <v>30</v>
      </c>
      <c r="AX482" s="14" t="s">
        <v>73</v>
      </c>
      <c r="AY482" s="254" t="s">
        <v>132</v>
      </c>
    </row>
    <row r="483" s="14" customFormat="1">
      <c r="A483" s="14"/>
      <c r="B483" s="244"/>
      <c r="C483" s="245"/>
      <c r="D483" s="235" t="s">
        <v>155</v>
      </c>
      <c r="E483" s="246" t="s">
        <v>1</v>
      </c>
      <c r="F483" s="247" t="s">
        <v>433</v>
      </c>
      <c r="G483" s="245"/>
      <c r="H483" s="248">
        <v>10.130000000000001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155</v>
      </c>
      <c r="AU483" s="254" t="s">
        <v>82</v>
      </c>
      <c r="AV483" s="14" t="s">
        <v>82</v>
      </c>
      <c r="AW483" s="14" t="s">
        <v>30</v>
      </c>
      <c r="AX483" s="14" t="s">
        <v>73</v>
      </c>
      <c r="AY483" s="254" t="s">
        <v>132</v>
      </c>
    </row>
    <row r="484" s="15" customFormat="1">
      <c r="A484" s="15"/>
      <c r="B484" s="255"/>
      <c r="C484" s="256"/>
      <c r="D484" s="235" t="s">
        <v>155</v>
      </c>
      <c r="E484" s="257" t="s">
        <v>1</v>
      </c>
      <c r="F484" s="258" t="s">
        <v>160</v>
      </c>
      <c r="G484" s="256"/>
      <c r="H484" s="259">
        <v>55.030999999999999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5" t="s">
        <v>155</v>
      </c>
      <c r="AU484" s="265" t="s">
        <v>82</v>
      </c>
      <c r="AV484" s="15" t="s">
        <v>138</v>
      </c>
      <c r="AW484" s="15" t="s">
        <v>30</v>
      </c>
      <c r="AX484" s="15" t="s">
        <v>78</v>
      </c>
      <c r="AY484" s="265" t="s">
        <v>132</v>
      </c>
    </row>
    <row r="485" s="2" customFormat="1" ht="24.15" customHeight="1">
      <c r="A485" s="38"/>
      <c r="B485" s="39"/>
      <c r="C485" s="219" t="s">
        <v>667</v>
      </c>
      <c r="D485" s="219" t="s">
        <v>134</v>
      </c>
      <c r="E485" s="220" t="s">
        <v>668</v>
      </c>
      <c r="F485" s="221" t="s">
        <v>669</v>
      </c>
      <c r="G485" s="222" t="s">
        <v>137</v>
      </c>
      <c r="H485" s="223">
        <v>101.83499999999999</v>
      </c>
      <c r="I485" s="224"/>
      <c r="J485" s="225">
        <f>ROUND(I485*H485,2)</f>
        <v>0</v>
      </c>
      <c r="K485" s="226"/>
      <c r="L485" s="44"/>
      <c r="M485" s="227" t="s">
        <v>1</v>
      </c>
      <c r="N485" s="228" t="s">
        <v>38</v>
      </c>
      <c r="O485" s="91"/>
      <c r="P485" s="229">
        <f>O485*H485</f>
        <v>0</v>
      </c>
      <c r="Q485" s="229">
        <v>0.01396</v>
      </c>
      <c r="R485" s="229">
        <f>Q485*H485</f>
        <v>1.4216165999999999</v>
      </c>
      <c r="S485" s="229">
        <v>0</v>
      </c>
      <c r="T485" s="230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1" t="s">
        <v>172</v>
      </c>
      <c r="AT485" s="231" t="s">
        <v>134</v>
      </c>
      <c r="AU485" s="231" t="s">
        <v>82</v>
      </c>
      <c r="AY485" s="17" t="s">
        <v>132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7" t="s">
        <v>78</v>
      </c>
      <c r="BK485" s="232">
        <f>ROUND(I485*H485,2)</f>
        <v>0</v>
      </c>
      <c r="BL485" s="17" t="s">
        <v>172</v>
      </c>
      <c r="BM485" s="231" t="s">
        <v>670</v>
      </c>
    </row>
    <row r="486" s="13" customFormat="1">
      <c r="A486" s="13"/>
      <c r="B486" s="233"/>
      <c r="C486" s="234"/>
      <c r="D486" s="235" t="s">
        <v>155</v>
      </c>
      <c r="E486" s="236" t="s">
        <v>1</v>
      </c>
      <c r="F486" s="237" t="s">
        <v>671</v>
      </c>
      <c r="G486" s="234"/>
      <c r="H486" s="236" t="s">
        <v>1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155</v>
      </c>
      <c r="AU486" s="243" t="s">
        <v>82</v>
      </c>
      <c r="AV486" s="13" t="s">
        <v>78</v>
      </c>
      <c r="AW486" s="13" t="s">
        <v>30</v>
      </c>
      <c r="AX486" s="13" t="s">
        <v>73</v>
      </c>
      <c r="AY486" s="243" t="s">
        <v>132</v>
      </c>
    </row>
    <row r="487" s="14" customFormat="1">
      <c r="A487" s="14"/>
      <c r="B487" s="244"/>
      <c r="C487" s="245"/>
      <c r="D487" s="235" t="s">
        <v>155</v>
      </c>
      <c r="E487" s="246" t="s">
        <v>1</v>
      </c>
      <c r="F487" s="247" t="s">
        <v>666</v>
      </c>
      <c r="G487" s="245"/>
      <c r="H487" s="248">
        <v>44.901000000000003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155</v>
      </c>
      <c r="AU487" s="254" t="s">
        <v>82</v>
      </c>
      <c r="AV487" s="14" t="s">
        <v>82</v>
      </c>
      <c r="AW487" s="14" t="s">
        <v>30</v>
      </c>
      <c r="AX487" s="14" t="s">
        <v>73</v>
      </c>
      <c r="AY487" s="254" t="s">
        <v>132</v>
      </c>
    </row>
    <row r="488" s="14" customFormat="1">
      <c r="A488" s="14"/>
      <c r="B488" s="244"/>
      <c r="C488" s="245"/>
      <c r="D488" s="235" t="s">
        <v>155</v>
      </c>
      <c r="E488" s="246" t="s">
        <v>1</v>
      </c>
      <c r="F488" s="247" t="s">
        <v>433</v>
      </c>
      <c r="G488" s="245"/>
      <c r="H488" s="248">
        <v>10.130000000000001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155</v>
      </c>
      <c r="AU488" s="254" t="s">
        <v>82</v>
      </c>
      <c r="AV488" s="14" t="s">
        <v>82</v>
      </c>
      <c r="AW488" s="14" t="s">
        <v>30</v>
      </c>
      <c r="AX488" s="14" t="s">
        <v>73</v>
      </c>
      <c r="AY488" s="254" t="s">
        <v>132</v>
      </c>
    </row>
    <row r="489" s="13" customFormat="1">
      <c r="A489" s="13"/>
      <c r="B489" s="233"/>
      <c r="C489" s="234"/>
      <c r="D489" s="235" t="s">
        <v>155</v>
      </c>
      <c r="E489" s="236" t="s">
        <v>1</v>
      </c>
      <c r="F489" s="237" t="s">
        <v>672</v>
      </c>
      <c r="G489" s="234"/>
      <c r="H489" s="236" t="s">
        <v>1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155</v>
      </c>
      <c r="AU489" s="243" t="s">
        <v>82</v>
      </c>
      <c r="AV489" s="13" t="s">
        <v>78</v>
      </c>
      <c r="AW489" s="13" t="s">
        <v>30</v>
      </c>
      <c r="AX489" s="13" t="s">
        <v>73</v>
      </c>
      <c r="AY489" s="243" t="s">
        <v>132</v>
      </c>
    </row>
    <row r="490" s="14" customFormat="1">
      <c r="A490" s="14"/>
      <c r="B490" s="244"/>
      <c r="C490" s="245"/>
      <c r="D490" s="235" t="s">
        <v>155</v>
      </c>
      <c r="E490" s="246" t="s">
        <v>1</v>
      </c>
      <c r="F490" s="247" t="s">
        <v>673</v>
      </c>
      <c r="G490" s="245"/>
      <c r="H490" s="248">
        <v>46.804000000000002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155</v>
      </c>
      <c r="AU490" s="254" t="s">
        <v>82</v>
      </c>
      <c r="AV490" s="14" t="s">
        <v>82</v>
      </c>
      <c r="AW490" s="14" t="s">
        <v>30</v>
      </c>
      <c r="AX490" s="14" t="s">
        <v>73</v>
      </c>
      <c r="AY490" s="254" t="s">
        <v>132</v>
      </c>
    </row>
    <row r="491" s="15" customFormat="1">
      <c r="A491" s="15"/>
      <c r="B491" s="255"/>
      <c r="C491" s="256"/>
      <c r="D491" s="235" t="s">
        <v>155</v>
      </c>
      <c r="E491" s="257" t="s">
        <v>1</v>
      </c>
      <c r="F491" s="258" t="s">
        <v>160</v>
      </c>
      <c r="G491" s="256"/>
      <c r="H491" s="259">
        <v>101.83499999999999</v>
      </c>
      <c r="I491" s="260"/>
      <c r="J491" s="256"/>
      <c r="K491" s="256"/>
      <c r="L491" s="261"/>
      <c r="M491" s="262"/>
      <c r="N491" s="263"/>
      <c r="O491" s="263"/>
      <c r="P491" s="263"/>
      <c r="Q491" s="263"/>
      <c r="R491" s="263"/>
      <c r="S491" s="263"/>
      <c r="T491" s="264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5" t="s">
        <v>155</v>
      </c>
      <c r="AU491" s="265" t="s">
        <v>82</v>
      </c>
      <c r="AV491" s="15" t="s">
        <v>138</v>
      </c>
      <c r="AW491" s="15" t="s">
        <v>30</v>
      </c>
      <c r="AX491" s="15" t="s">
        <v>78</v>
      </c>
      <c r="AY491" s="265" t="s">
        <v>132</v>
      </c>
    </row>
    <row r="492" s="2" customFormat="1" ht="24.15" customHeight="1">
      <c r="A492" s="38"/>
      <c r="B492" s="39"/>
      <c r="C492" s="219" t="s">
        <v>674</v>
      </c>
      <c r="D492" s="219" t="s">
        <v>134</v>
      </c>
      <c r="E492" s="220" t="s">
        <v>675</v>
      </c>
      <c r="F492" s="221" t="s">
        <v>676</v>
      </c>
      <c r="G492" s="222" t="s">
        <v>171</v>
      </c>
      <c r="H492" s="223">
        <v>4.1070000000000002</v>
      </c>
      <c r="I492" s="224"/>
      <c r="J492" s="225">
        <f>ROUND(I492*H492,2)</f>
        <v>0</v>
      </c>
      <c r="K492" s="226"/>
      <c r="L492" s="44"/>
      <c r="M492" s="227" t="s">
        <v>1</v>
      </c>
      <c r="N492" s="228" t="s">
        <v>38</v>
      </c>
      <c r="O492" s="91"/>
      <c r="P492" s="229">
        <f>O492*H492</f>
        <v>0</v>
      </c>
      <c r="Q492" s="229">
        <v>0.023369999999999998</v>
      </c>
      <c r="R492" s="229">
        <f>Q492*H492</f>
        <v>0.095980590000000005</v>
      </c>
      <c r="S492" s="229">
        <v>0</v>
      </c>
      <c r="T492" s="23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1" t="s">
        <v>172</v>
      </c>
      <c r="AT492" s="231" t="s">
        <v>134</v>
      </c>
      <c r="AU492" s="231" t="s">
        <v>82</v>
      </c>
      <c r="AY492" s="17" t="s">
        <v>132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17" t="s">
        <v>78</v>
      </c>
      <c r="BK492" s="232">
        <f>ROUND(I492*H492,2)</f>
        <v>0</v>
      </c>
      <c r="BL492" s="17" t="s">
        <v>172</v>
      </c>
      <c r="BM492" s="231" t="s">
        <v>677</v>
      </c>
    </row>
    <row r="493" s="14" customFormat="1">
      <c r="A493" s="14"/>
      <c r="B493" s="244"/>
      <c r="C493" s="245"/>
      <c r="D493" s="235" t="s">
        <v>155</v>
      </c>
      <c r="E493" s="246" t="s">
        <v>1</v>
      </c>
      <c r="F493" s="247" t="s">
        <v>678</v>
      </c>
      <c r="G493" s="245"/>
      <c r="H493" s="248">
        <v>4.1070000000000002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155</v>
      </c>
      <c r="AU493" s="254" t="s">
        <v>82</v>
      </c>
      <c r="AV493" s="14" t="s">
        <v>82</v>
      </c>
      <c r="AW493" s="14" t="s">
        <v>30</v>
      </c>
      <c r="AX493" s="14" t="s">
        <v>78</v>
      </c>
      <c r="AY493" s="254" t="s">
        <v>132</v>
      </c>
    </row>
    <row r="494" s="2" customFormat="1" ht="33" customHeight="1">
      <c r="A494" s="38"/>
      <c r="B494" s="39"/>
      <c r="C494" s="219" t="s">
        <v>679</v>
      </c>
      <c r="D494" s="219" t="s">
        <v>134</v>
      </c>
      <c r="E494" s="220" t="s">
        <v>680</v>
      </c>
      <c r="F494" s="221" t="s">
        <v>681</v>
      </c>
      <c r="G494" s="222" t="s">
        <v>137</v>
      </c>
      <c r="H494" s="223">
        <v>54.293999999999997</v>
      </c>
      <c r="I494" s="224"/>
      <c r="J494" s="225">
        <f>ROUND(I494*H494,2)</f>
        <v>0</v>
      </c>
      <c r="K494" s="226"/>
      <c r="L494" s="44"/>
      <c r="M494" s="227" t="s">
        <v>1</v>
      </c>
      <c r="N494" s="228" t="s">
        <v>38</v>
      </c>
      <c r="O494" s="91"/>
      <c r="P494" s="229">
        <f>O494*H494</f>
        <v>0</v>
      </c>
      <c r="Q494" s="229">
        <v>0</v>
      </c>
      <c r="R494" s="229">
        <f>Q494*H494</f>
        <v>0</v>
      </c>
      <c r="S494" s="229">
        <v>0.023720000000000002</v>
      </c>
      <c r="T494" s="230">
        <f>S494*H494</f>
        <v>1.28785368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1" t="s">
        <v>172</v>
      </c>
      <c r="AT494" s="231" t="s">
        <v>134</v>
      </c>
      <c r="AU494" s="231" t="s">
        <v>82</v>
      </c>
      <c r="AY494" s="17" t="s">
        <v>132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7" t="s">
        <v>78</v>
      </c>
      <c r="BK494" s="232">
        <f>ROUND(I494*H494,2)</f>
        <v>0</v>
      </c>
      <c r="BL494" s="17" t="s">
        <v>172</v>
      </c>
      <c r="BM494" s="231" t="s">
        <v>682</v>
      </c>
    </row>
    <row r="495" s="13" customFormat="1">
      <c r="A495" s="13"/>
      <c r="B495" s="233"/>
      <c r="C495" s="234"/>
      <c r="D495" s="235" t="s">
        <v>155</v>
      </c>
      <c r="E495" s="236" t="s">
        <v>1</v>
      </c>
      <c r="F495" s="237" t="s">
        <v>391</v>
      </c>
      <c r="G495" s="234"/>
      <c r="H495" s="236" t="s">
        <v>1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155</v>
      </c>
      <c r="AU495" s="243" t="s">
        <v>82</v>
      </c>
      <c r="AV495" s="13" t="s">
        <v>78</v>
      </c>
      <c r="AW495" s="13" t="s">
        <v>30</v>
      </c>
      <c r="AX495" s="13" t="s">
        <v>73</v>
      </c>
      <c r="AY495" s="243" t="s">
        <v>132</v>
      </c>
    </row>
    <row r="496" s="14" customFormat="1">
      <c r="A496" s="14"/>
      <c r="B496" s="244"/>
      <c r="C496" s="245"/>
      <c r="D496" s="235" t="s">
        <v>155</v>
      </c>
      <c r="E496" s="246" t="s">
        <v>1</v>
      </c>
      <c r="F496" s="247" t="s">
        <v>392</v>
      </c>
      <c r="G496" s="245"/>
      <c r="H496" s="248">
        <v>41.694000000000003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155</v>
      </c>
      <c r="AU496" s="254" t="s">
        <v>82</v>
      </c>
      <c r="AV496" s="14" t="s">
        <v>82</v>
      </c>
      <c r="AW496" s="14" t="s">
        <v>30</v>
      </c>
      <c r="AX496" s="14" t="s">
        <v>73</v>
      </c>
      <c r="AY496" s="254" t="s">
        <v>132</v>
      </c>
    </row>
    <row r="497" s="13" customFormat="1">
      <c r="A497" s="13"/>
      <c r="B497" s="233"/>
      <c r="C497" s="234"/>
      <c r="D497" s="235" t="s">
        <v>155</v>
      </c>
      <c r="E497" s="236" t="s">
        <v>1</v>
      </c>
      <c r="F497" s="237" t="s">
        <v>683</v>
      </c>
      <c r="G497" s="234"/>
      <c r="H497" s="236" t="s">
        <v>1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155</v>
      </c>
      <c r="AU497" s="243" t="s">
        <v>82</v>
      </c>
      <c r="AV497" s="13" t="s">
        <v>78</v>
      </c>
      <c r="AW497" s="13" t="s">
        <v>30</v>
      </c>
      <c r="AX497" s="13" t="s">
        <v>73</v>
      </c>
      <c r="AY497" s="243" t="s">
        <v>132</v>
      </c>
    </row>
    <row r="498" s="14" customFormat="1">
      <c r="A498" s="14"/>
      <c r="B498" s="244"/>
      <c r="C498" s="245"/>
      <c r="D498" s="235" t="s">
        <v>155</v>
      </c>
      <c r="E498" s="246" t="s">
        <v>1</v>
      </c>
      <c r="F498" s="247" t="s">
        <v>684</v>
      </c>
      <c r="G498" s="245"/>
      <c r="H498" s="248">
        <v>4.2000000000000002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155</v>
      </c>
      <c r="AU498" s="254" t="s">
        <v>82</v>
      </c>
      <c r="AV498" s="14" t="s">
        <v>82</v>
      </c>
      <c r="AW498" s="14" t="s">
        <v>30</v>
      </c>
      <c r="AX498" s="14" t="s">
        <v>73</v>
      </c>
      <c r="AY498" s="254" t="s">
        <v>132</v>
      </c>
    </row>
    <row r="499" s="13" customFormat="1">
      <c r="A499" s="13"/>
      <c r="B499" s="233"/>
      <c r="C499" s="234"/>
      <c r="D499" s="235" t="s">
        <v>155</v>
      </c>
      <c r="E499" s="236" t="s">
        <v>1</v>
      </c>
      <c r="F499" s="237" t="s">
        <v>685</v>
      </c>
      <c r="G499" s="234"/>
      <c r="H499" s="236" t="s">
        <v>1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155</v>
      </c>
      <c r="AU499" s="243" t="s">
        <v>82</v>
      </c>
      <c r="AV499" s="13" t="s">
        <v>78</v>
      </c>
      <c r="AW499" s="13" t="s">
        <v>30</v>
      </c>
      <c r="AX499" s="13" t="s">
        <v>73</v>
      </c>
      <c r="AY499" s="243" t="s">
        <v>132</v>
      </c>
    </row>
    <row r="500" s="14" customFormat="1">
      <c r="A500" s="14"/>
      <c r="B500" s="244"/>
      <c r="C500" s="245"/>
      <c r="D500" s="235" t="s">
        <v>155</v>
      </c>
      <c r="E500" s="246" t="s">
        <v>1</v>
      </c>
      <c r="F500" s="247" t="s">
        <v>686</v>
      </c>
      <c r="G500" s="245"/>
      <c r="H500" s="248">
        <v>8.4000000000000004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155</v>
      </c>
      <c r="AU500" s="254" t="s">
        <v>82</v>
      </c>
      <c r="AV500" s="14" t="s">
        <v>82</v>
      </c>
      <c r="AW500" s="14" t="s">
        <v>30</v>
      </c>
      <c r="AX500" s="14" t="s">
        <v>73</v>
      </c>
      <c r="AY500" s="254" t="s">
        <v>132</v>
      </c>
    </row>
    <row r="501" s="15" customFormat="1">
      <c r="A501" s="15"/>
      <c r="B501" s="255"/>
      <c r="C501" s="256"/>
      <c r="D501" s="235" t="s">
        <v>155</v>
      </c>
      <c r="E501" s="257" t="s">
        <v>1</v>
      </c>
      <c r="F501" s="258" t="s">
        <v>160</v>
      </c>
      <c r="G501" s="256"/>
      <c r="H501" s="259">
        <v>54.293999999999997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5" t="s">
        <v>155</v>
      </c>
      <c r="AU501" s="265" t="s">
        <v>82</v>
      </c>
      <c r="AV501" s="15" t="s">
        <v>138</v>
      </c>
      <c r="AW501" s="15" t="s">
        <v>30</v>
      </c>
      <c r="AX501" s="15" t="s">
        <v>78</v>
      </c>
      <c r="AY501" s="265" t="s">
        <v>132</v>
      </c>
    </row>
    <row r="502" s="2" customFormat="1" ht="33" customHeight="1">
      <c r="A502" s="38"/>
      <c r="B502" s="39"/>
      <c r="C502" s="219" t="s">
        <v>687</v>
      </c>
      <c r="D502" s="219" t="s">
        <v>134</v>
      </c>
      <c r="E502" s="220" t="s">
        <v>688</v>
      </c>
      <c r="F502" s="221" t="s">
        <v>689</v>
      </c>
      <c r="G502" s="222" t="s">
        <v>137</v>
      </c>
      <c r="H502" s="223">
        <v>189.84999999999999</v>
      </c>
      <c r="I502" s="224"/>
      <c r="J502" s="225">
        <f>ROUND(I502*H502,2)</f>
        <v>0</v>
      </c>
      <c r="K502" s="226"/>
      <c r="L502" s="44"/>
      <c r="M502" s="227" t="s">
        <v>1</v>
      </c>
      <c r="N502" s="228" t="s">
        <v>38</v>
      </c>
      <c r="O502" s="91"/>
      <c r="P502" s="229">
        <f>O502*H502</f>
        <v>0</v>
      </c>
      <c r="Q502" s="229">
        <v>0</v>
      </c>
      <c r="R502" s="229">
        <f>Q502*H502</f>
        <v>0</v>
      </c>
      <c r="S502" s="229">
        <v>0.03074</v>
      </c>
      <c r="T502" s="230">
        <f>S502*H502</f>
        <v>5.8359889999999996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1" t="s">
        <v>172</v>
      </c>
      <c r="AT502" s="231" t="s">
        <v>134</v>
      </c>
      <c r="AU502" s="231" t="s">
        <v>82</v>
      </c>
      <c r="AY502" s="17" t="s">
        <v>132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7" t="s">
        <v>78</v>
      </c>
      <c r="BK502" s="232">
        <f>ROUND(I502*H502,2)</f>
        <v>0</v>
      </c>
      <c r="BL502" s="17" t="s">
        <v>172</v>
      </c>
      <c r="BM502" s="231" t="s">
        <v>690</v>
      </c>
    </row>
    <row r="503" s="13" customFormat="1">
      <c r="A503" s="13"/>
      <c r="B503" s="233"/>
      <c r="C503" s="234"/>
      <c r="D503" s="235" t="s">
        <v>155</v>
      </c>
      <c r="E503" s="236" t="s">
        <v>1</v>
      </c>
      <c r="F503" s="237" t="s">
        <v>268</v>
      </c>
      <c r="G503" s="234"/>
      <c r="H503" s="236" t="s">
        <v>1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155</v>
      </c>
      <c r="AU503" s="243" t="s">
        <v>82</v>
      </c>
      <c r="AV503" s="13" t="s">
        <v>78</v>
      </c>
      <c r="AW503" s="13" t="s">
        <v>30</v>
      </c>
      <c r="AX503" s="13" t="s">
        <v>73</v>
      </c>
      <c r="AY503" s="243" t="s">
        <v>132</v>
      </c>
    </row>
    <row r="504" s="14" customFormat="1">
      <c r="A504" s="14"/>
      <c r="B504" s="244"/>
      <c r="C504" s="245"/>
      <c r="D504" s="235" t="s">
        <v>155</v>
      </c>
      <c r="E504" s="246" t="s">
        <v>1</v>
      </c>
      <c r="F504" s="247" t="s">
        <v>200</v>
      </c>
      <c r="G504" s="245"/>
      <c r="H504" s="248">
        <v>189.84999999999999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155</v>
      </c>
      <c r="AU504" s="254" t="s">
        <v>82</v>
      </c>
      <c r="AV504" s="14" t="s">
        <v>82</v>
      </c>
      <c r="AW504" s="14" t="s">
        <v>30</v>
      </c>
      <c r="AX504" s="14" t="s">
        <v>73</v>
      </c>
      <c r="AY504" s="254" t="s">
        <v>132</v>
      </c>
    </row>
    <row r="505" s="15" customFormat="1">
      <c r="A505" s="15"/>
      <c r="B505" s="255"/>
      <c r="C505" s="256"/>
      <c r="D505" s="235" t="s">
        <v>155</v>
      </c>
      <c r="E505" s="257" t="s">
        <v>1</v>
      </c>
      <c r="F505" s="258" t="s">
        <v>160</v>
      </c>
      <c r="G505" s="256"/>
      <c r="H505" s="259">
        <v>189.84999999999999</v>
      </c>
      <c r="I505" s="260"/>
      <c r="J505" s="256"/>
      <c r="K505" s="256"/>
      <c r="L505" s="261"/>
      <c r="M505" s="262"/>
      <c r="N505" s="263"/>
      <c r="O505" s="263"/>
      <c r="P505" s="263"/>
      <c r="Q505" s="263"/>
      <c r="R505" s="263"/>
      <c r="S505" s="263"/>
      <c r="T505" s="264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5" t="s">
        <v>155</v>
      </c>
      <c r="AU505" s="265" t="s">
        <v>82</v>
      </c>
      <c r="AV505" s="15" t="s">
        <v>138</v>
      </c>
      <c r="AW505" s="15" t="s">
        <v>30</v>
      </c>
      <c r="AX505" s="15" t="s">
        <v>78</v>
      </c>
      <c r="AY505" s="265" t="s">
        <v>132</v>
      </c>
    </row>
    <row r="506" s="2" customFormat="1" ht="24.15" customHeight="1">
      <c r="A506" s="38"/>
      <c r="B506" s="39"/>
      <c r="C506" s="219" t="s">
        <v>691</v>
      </c>
      <c r="D506" s="219" t="s">
        <v>134</v>
      </c>
      <c r="E506" s="220" t="s">
        <v>692</v>
      </c>
      <c r="F506" s="221" t="s">
        <v>693</v>
      </c>
      <c r="G506" s="222" t="s">
        <v>137</v>
      </c>
      <c r="H506" s="223">
        <v>101.83499999999999</v>
      </c>
      <c r="I506" s="224"/>
      <c r="J506" s="225">
        <f>ROUND(I506*H506,2)</f>
        <v>0</v>
      </c>
      <c r="K506" s="226"/>
      <c r="L506" s="44"/>
      <c r="M506" s="227" t="s">
        <v>1</v>
      </c>
      <c r="N506" s="228" t="s">
        <v>38</v>
      </c>
      <c r="O506" s="91"/>
      <c r="P506" s="229">
        <f>O506*H506</f>
        <v>0</v>
      </c>
      <c r="Q506" s="229">
        <v>0.00010000000000000001</v>
      </c>
      <c r="R506" s="229">
        <f>Q506*H506</f>
        <v>0.0101835</v>
      </c>
      <c r="S506" s="229">
        <v>0</v>
      </c>
      <c r="T506" s="230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1" t="s">
        <v>172</v>
      </c>
      <c r="AT506" s="231" t="s">
        <v>134</v>
      </c>
      <c r="AU506" s="231" t="s">
        <v>82</v>
      </c>
      <c r="AY506" s="17" t="s">
        <v>132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7" t="s">
        <v>78</v>
      </c>
      <c r="BK506" s="232">
        <f>ROUND(I506*H506,2)</f>
        <v>0</v>
      </c>
      <c r="BL506" s="17" t="s">
        <v>172</v>
      </c>
      <c r="BM506" s="231" t="s">
        <v>694</v>
      </c>
    </row>
    <row r="507" s="13" customFormat="1">
      <c r="A507" s="13"/>
      <c r="B507" s="233"/>
      <c r="C507" s="234"/>
      <c r="D507" s="235" t="s">
        <v>155</v>
      </c>
      <c r="E507" s="236" t="s">
        <v>1</v>
      </c>
      <c r="F507" s="237" t="s">
        <v>695</v>
      </c>
      <c r="G507" s="234"/>
      <c r="H507" s="236" t="s">
        <v>1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155</v>
      </c>
      <c r="AU507" s="243" t="s">
        <v>82</v>
      </c>
      <c r="AV507" s="13" t="s">
        <v>78</v>
      </c>
      <c r="AW507" s="13" t="s">
        <v>30</v>
      </c>
      <c r="AX507" s="13" t="s">
        <v>73</v>
      </c>
      <c r="AY507" s="243" t="s">
        <v>132</v>
      </c>
    </row>
    <row r="508" s="13" customFormat="1">
      <c r="A508" s="13"/>
      <c r="B508" s="233"/>
      <c r="C508" s="234"/>
      <c r="D508" s="235" t="s">
        <v>155</v>
      </c>
      <c r="E508" s="236" t="s">
        <v>1</v>
      </c>
      <c r="F508" s="237" t="s">
        <v>696</v>
      </c>
      <c r="G508" s="234"/>
      <c r="H508" s="236" t="s">
        <v>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155</v>
      </c>
      <c r="AU508" s="243" t="s">
        <v>82</v>
      </c>
      <c r="AV508" s="13" t="s">
        <v>78</v>
      </c>
      <c r="AW508" s="13" t="s">
        <v>30</v>
      </c>
      <c r="AX508" s="13" t="s">
        <v>73</v>
      </c>
      <c r="AY508" s="243" t="s">
        <v>132</v>
      </c>
    </row>
    <row r="509" s="14" customFormat="1">
      <c r="A509" s="14"/>
      <c r="B509" s="244"/>
      <c r="C509" s="245"/>
      <c r="D509" s="235" t="s">
        <v>155</v>
      </c>
      <c r="E509" s="246" t="s">
        <v>1</v>
      </c>
      <c r="F509" s="247" t="s">
        <v>666</v>
      </c>
      <c r="G509" s="245"/>
      <c r="H509" s="248">
        <v>44.901000000000003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155</v>
      </c>
      <c r="AU509" s="254" t="s">
        <v>82</v>
      </c>
      <c r="AV509" s="14" t="s">
        <v>82</v>
      </c>
      <c r="AW509" s="14" t="s">
        <v>30</v>
      </c>
      <c r="AX509" s="14" t="s">
        <v>73</v>
      </c>
      <c r="AY509" s="254" t="s">
        <v>132</v>
      </c>
    </row>
    <row r="510" s="14" customFormat="1">
      <c r="A510" s="14"/>
      <c r="B510" s="244"/>
      <c r="C510" s="245"/>
      <c r="D510" s="235" t="s">
        <v>155</v>
      </c>
      <c r="E510" s="246" t="s">
        <v>1</v>
      </c>
      <c r="F510" s="247" t="s">
        <v>433</v>
      </c>
      <c r="G510" s="245"/>
      <c r="H510" s="248">
        <v>10.130000000000001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155</v>
      </c>
      <c r="AU510" s="254" t="s">
        <v>82</v>
      </c>
      <c r="AV510" s="14" t="s">
        <v>82</v>
      </c>
      <c r="AW510" s="14" t="s">
        <v>30</v>
      </c>
      <c r="AX510" s="14" t="s">
        <v>73</v>
      </c>
      <c r="AY510" s="254" t="s">
        <v>132</v>
      </c>
    </row>
    <row r="511" s="13" customFormat="1">
      <c r="A511" s="13"/>
      <c r="B511" s="233"/>
      <c r="C511" s="234"/>
      <c r="D511" s="235" t="s">
        <v>155</v>
      </c>
      <c r="E511" s="236" t="s">
        <v>1</v>
      </c>
      <c r="F511" s="237" t="s">
        <v>697</v>
      </c>
      <c r="G511" s="234"/>
      <c r="H511" s="236" t="s">
        <v>1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155</v>
      </c>
      <c r="AU511" s="243" t="s">
        <v>82</v>
      </c>
      <c r="AV511" s="13" t="s">
        <v>78</v>
      </c>
      <c r="AW511" s="13" t="s">
        <v>30</v>
      </c>
      <c r="AX511" s="13" t="s">
        <v>73</v>
      </c>
      <c r="AY511" s="243" t="s">
        <v>132</v>
      </c>
    </row>
    <row r="512" s="14" customFormat="1">
      <c r="A512" s="14"/>
      <c r="B512" s="244"/>
      <c r="C512" s="245"/>
      <c r="D512" s="235" t="s">
        <v>155</v>
      </c>
      <c r="E512" s="246" t="s">
        <v>1</v>
      </c>
      <c r="F512" s="247" t="s">
        <v>673</v>
      </c>
      <c r="G512" s="245"/>
      <c r="H512" s="248">
        <v>46.804000000000002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155</v>
      </c>
      <c r="AU512" s="254" t="s">
        <v>82</v>
      </c>
      <c r="AV512" s="14" t="s">
        <v>82</v>
      </c>
      <c r="AW512" s="14" t="s">
        <v>30</v>
      </c>
      <c r="AX512" s="14" t="s">
        <v>73</v>
      </c>
      <c r="AY512" s="254" t="s">
        <v>132</v>
      </c>
    </row>
    <row r="513" s="15" customFormat="1">
      <c r="A513" s="15"/>
      <c r="B513" s="255"/>
      <c r="C513" s="256"/>
      <c r="D513" s="235" t="s">
        <v>155</v>
      </c>
      <c r="E513" s="257" t="s">
        <v>1</v>
      </c>
      <c r="F513" s="258" t="s">
        <v>160</v>
      </c>
      <c r="G513" s="256"/>
      <c r="H513" s="259">
        <v>101.83499999999999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5" t="s">
        <v>155</v>
      </c>
      <c r="AU513" s="265" t="s">
        <v>82</v>
      </c>
      <c r="AV513" s="15" t="s">
        <v>138</v>
      </c>
      <c r="AW513" s="15" t="s">
        <v>30</v>
      </c>
      <c r="AX513" s="15" t="s">
        <v>78</v>
      </c>
      <c r="AY513" s="265" t="s">
        <v>132</v>
      </c>
    </row>
    <row r="514" s="2" customFormat="1" ht="24.15" customHeight="1">
      <c r="A514" s="38"/>
      <c r="B514" s="39"/>
      <c r="C514" s="219" t="s">
        <v>698</v>
      </c>
      <c r="D514" s="219" t="s">
        <v>134</v>
      </c>
      <c r="E514" s="220" t="s">
        <v>699</v>
      </c>
      <c r="F514" s="221" t="s">
        <v>700</v>
      </c>
      <c r="G514" s="222" t="s">
        <v>307</v>
      </c>
      <c r="H514" s="223">
        <v>2.6920000000000002</v>
      </c>
      <c r="I514" s="224"/>
      <c r="J514" s="225">
        <f>ROUND(I514*H514,2)</f>
        <v>0</v>
      </c>
      <c r="K514" s="226"/>
      <c r="L514" s="44"/>
      <c r="M514" s="227" t="s">
        <v>1</v>
      </c>
      <c r="N514" s="228" t="s">
        <v>38</v>
      </c>
      <c r="O514" s="91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1" t="s">
        <v>172</v>
      </c>
      <c r="AT514" s="231" t="s">
        <v>134</v>
      </c>
      <c r="AU514" s="231" t="s">
        <v>82</v>
      </c>
      <c r="AY514" s="17" t="s">
        <v>132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7" t="s">
        <v>78</v>
      </c>
      <c r="BK514" s="232">
        <f>ROUND(I514*H514,2)</f>
        <v>0</v>
      </c>
      <c r="BL514" s="17" t="s">
        <v>172</v>
      </c>
      <c r="BM514" s="231" t="s">
        <v>701</v>
      </c>
    </row>
    <row r="515" s="2" customFormat="1" ht="24.15" customHeight="1">
      <c r="A515" s="38"/>
      <c r="B515" s="39"/>
      <c r="C515" s="219" t="s">
        <v>702</v>
      </c>
      <c r="D515" s="219" t="s">
        <v>134</v>
      </c>
      <c r="E515" s="220" t="s">
        <v>703</v>
      </c>
      <c r="F515" s="221" t="s">
        <v>704</v>
      </c>
      <c r="G515" s="222" t="s">
        <v>307</v>
      </c>
      <c r="H515" s="223">
        <v>2.6920000000000002</v>
      </c>
      <c r="I515" s="224"/>
      <c r="J515" s="225">
        <f>ROUND(I515*H515,2)</f>
        <v>0</v>
      </c>
      <c r="K515" s="226"/>
      <c r="L515" s="44"/>
      <c r="M515" s="227" t="s">
        <v>1</v>
      </c>
      <c r="N515" s="228" t="s">
        <v>38</v>
      </c>
      <c r="O515" s="91"/>
      <c r="P515" s="229">
        <f>O515*H515</f>
        <v>0</v>
      </c>
      <c r="Q515" s="229">
        <v>0</v>
      </c>
      <c r="R515" s="229">
        <f>Q515*H515</f>
        <v>0</v>
      </c>
      <c r="S515" s="229">
        <v>0</v>
      </c>
      <c r="T515" s="230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31" t="s">
        <v>172</v>
      </c>
      <c r="AT515" s="231" t="s">
        <v>134</v>
      </c>
      <c r="AU515" s="231" t="s">
        <v>82</v>
      </c>
      <c r="AY515" s="17" t="s">
        <v>132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17" t="s">
        <v>78</v>
      </c>
      <c r="BK515" s="232">
        <f>ROUND(I515*H515,2)</f>
        <v>0</v>
      </c>
      <c r="BL515" s="17" t="s">
        <v>172</v>
      </c>
      <c r="BM515" s="231" t="s">
        <v>705</v>
      </c>
    </row>
    <row r="516" s="2" customFormat="1" ht="24.15" customHeight="1">
      <c r="A516" s="38"/>
      <c r="B516" s="39"/>
      <c r="C516" s="219" t="s">
        <v>706</v>
      </c>
      <c r="D516" s="219" t="s">
        <v>134</v>
      </c>
      <c r="E516" s="220" t="s">
        <v>707</v>
      </c>
      <c r="F516" s="221" t="s">
        <v>708</v>
      </c>
      <c r="G516" s="222" t="s">
        <v>307</v>
      </c>
      <c r="H516" s="223">
        <v>2.6920000000000002</v>
      </c>
      <c r="I516" s="224"/>
      <c r="J516" s="225">
        <f>ROUND(I516*H516,2)</f>
        <v>0</v>
      </c>
      <c r="K516" s="226"/>
      <c r="L516" s="44"/>
      <c r="M516" s="227" t="s">
        <v>1</v>
      </c>
      <c r="N516" s="228" t="s">
        <v>38</v>
      </c>
      <c r="O516" s="91"/>
      <c r="P516" s="229">
        <f>O516*H516</f>
        <v>0</v>
      </c>
      <c r="Q516" s="229">
        <v>0</v>
      </c>
      <c r="R516" s="229">
        <f>Q516*H516</f>
        <v>0</v>
      </c>
      <c r="S516" s="229">
        <v>0</v>
      </c>
      <c r="T516" s="230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1" t="s">
        <v>172</v>
      </c>
      <c r="AT516" s="231" t="s">
        <v>134</v>
      </c>
      <c r="AU516" s="231" t="s">
        <v>82</v>
      </c>
      <c r="AY516" s="17" t="s">
        <v>132</v>
      </c>
      <c r="BE516" s="232">
        <f>IF(N516="základní",J516,0)</f>
        <v>0</v>
      </c>
      <c r="BF516" s="232">
        <f>IF(N516="snížená",J516,0)</f>
        <v>0</v>
      </c>
      <c r="BG516" s="232">
        <f>IF(N516="zákl. přenesená",J516,0)</f>
        <v>0</v>
      </c>
      <c r="BH516" s="232">
        <f>IF(N516="sníž. přenesená",J516,0)</f>
        <v>0</v>
      </c>
      <c r="BI516" s="232">
        <f>IF(N516="nulová",J516,0)</f>
        <v>0</v>
      </c>
      <c r="BJ516" s="17" t="s">
        <v>78</v>
      </c>
      <c r="BK516" s="232">
        <f>ROUND(I516*H516,2)</f>
        <v>0</v>
      </c>
      <c r="BL516" s="17" t="s">
        <v>172</v>
      </c>
      <c r="BM516" s="231" t="s">
        <v>709</v>
      </c>
    </row>
    <row r="517" s="12" customFormat="1" ht="22.8" customHeight="1">
      <c r="A517" s="12"/>
      <c r="B517" s="203"/>
      <c r="C517" s="204"/>
      <c r="D517" s="205" t="s">
        <v>72</v>
      </c>
      <c r="E517" s="217" t="s">
        <v>710</v>
      </c>
      <c r="F517" s="217" t="s">
        <v>711</v>
      </c>
      <c r="G517" s="204"/>
      <c r="H517" s="204"/>
      <c r="I517" s="207"/>
      <c r="J517" s="218">
        <f>BK517</f>
        <v>0</v>
      </c>
      <c r="K517" s="204"/>
      <c r="L517" s="209"/>
      <c r="M517" s="210"/>
      <c r="N517" s="211"/>
      <c r="O517" s="211"/>
      <c r="P517" s="212">
        <f>SUM(P518:P586)</f>
        <v>0</v>
      </c>
      <c r="Q517" s="211"/>
      <c r="R517" s="212">
        <f>SUM(R518:R586)</f>
        <v>1.6183924700000001</v>
      </c>
      <c r="S517" s="211"/>
      <c r="T517" s="213">
        <f>SUM(T518:T586)</f>
        <v>0.61507346000000007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4" t="s">
        <v>82</v>
      </c>
      <c r="AT517" s="215" t="s">
        <v>72</v>
      </c>
      <c r="AU517" s="215" t="s">
        <v>78</v>
      </c>
      <c r="AY517" s="214" t="s">
        <v>132</v>
      </c>
      <c r="BK517" s="216">
        <f>SUM(BK518:BK586)</f>
        <v>0</v>
      </c>
    </row>
    <row r="518" s="2" customFormat="1" ht="16.5" customHeight="1">
      <c r="A518" s="38"/>
      <c r="B518" s="39"/>
      <c r="C518" s="219" t="s">
        <v>712</v>
      </c>
      <c r="D518" s="219" t="s">
        <v>134</v>
      </c>
      <c r="E518" s="220" t="s">
        <v>713</v>
      </c>
      <c r="F518" s="221" t="s">
        <v>714</v>
      </c>
      <c r="G518" s="222" t="s">
        <v>273</v>
      </c>
      <c r="H518" s="223">
        <v>149.08199999999999</v>
      </c>
      <c r="I518" s="224"/>
      <c r="J518" s="225">
        <f>ROUND(I518*H518,2)</f>
        <v>0</v>
      </c>
      <c r="K518" s="226"/>
      <c r="L518" s="44"/>
      <c r="M518" s="227" t="s">
        <v>1</v>
      </c>
      <c r="N518" s="228" t="s">
        <v>38</v>
      </c>
      <c r="O518" s="91"/>
      <c r="P518" s="229">
        <f>O518*H518</f>
        <v>0</v>
      </c>
      <c r="Q518" s="229">
        <v>0</v>
      </c>
      <c r="R518" s="229">
        <f>Q518*H518</f>
        <v>0</v>
      </c>
      <c r="S518" s="229">
        <v>0.0017600000000000001</v>
      </c>
      <c r="T518" s="230">
        <f>S518*H518</f>
        <v>0.26238432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1" t="s">
        <v>172</v>
      </c>
      <c r="AT518" s="231" t="s">
        <v>134</v>
      </c>
      <c r="AU518" s="231" t="s">
        <v>82</v>
      </c>
      <c r="AY518" s="17" t="s">
        <v>132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7" t="s">
        <v>78</v>
      </c>
      <c r="BK518" s="232">
        <f>ROUND(I518*H518,2)</f>
        <v>0</v>
      </c>
      <c r="BL518" s="17" t="s">
        <v>172</v>
      </c>
      <c r="BM518" s="231" t="s">
        <v>715</v>
      </c>
    </row>
    <row r="519" s="13" customFormat="1">
      <c r="A519" s="13"/>
      <c r="B519" s="233"/>
      <c r="C519" s="234"/>
      <c r="D519" s="235" t="s">
        <v>155</v>
      </c>
      <c r="E519" s="236" t="s">
        <v>1</v>
      </c>
      <c r="F519" s="237" t="s">
        <v>716</v>
      </c>
      <c r="G519" s="234"/>
      <c r="H519" s="236" t="s">
        <v>1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155</v>
      </c>
      <c r="AU519" s="243" t="s">
        <v>82</v>
      </c>
      <c r="AV519" s="13" t="s">
        <v>78</v>
      </c>
      <c r="AW519" s="13" t="s">
        <v>30</v>
      </c>
      <c r="AX519" s="13" t="s">
        <v>73</v>
      </c>
      <c r="AY519" s="243" t="s">
        <v>132</v>
      </c>
    </row>
    <row r="520" s="13" customFormat="1">
      <c r="A520" s="13"/>
      <c r="B520" s="233"/>
      <c r="C520" s="234"/>
      <c r="D520" s="235" t="s">
        <v>155</v>
      </c>
      <c r="E520" s="236" t="s">
        <v>1</v>
      </c>
      <c r="F520" s="237" t="s">
        <v>717</v>
      </c>
      <c r="G520" s="234"/>
      <c r="H520" s="236" t="s">
        <v>1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155</v>
      </c>
      <c r="AU520" s="243" t="s">
        <v>82</v>
      </c>
      <c r="AV520" s="13" t="s">
        <v>78</v>
      </c>
      <c r="AW520" s="13" t="s">
        <v>30</v>
      </c>
      <c r="AX520" s="13" t="s">
        <v>73</v>
      </c>
      <c r="AY520" s="243" t="s">
        <v>132</v>
      </c>
    </row>
    <row r="521" s="14" customFormat="1">
      <c r="A521" s="14"/>
      <c r="B521" s="244"/>
      <c r="C521" s="245"/>
      <c r="D521" s="235" t="s">
        <v>155</v>
      </c>
      <c r="E521" s="246" t="s">
        <v>1</v>
      </c>
      <c r="F521" s="247" t="s">
        <v>476</v>
      </c>
      <c r="G521" s="245"/>
      <c r="H521" s="248">
        <v>32.072000000000003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155</v>
      </c>
      <c r="AU521" s="254" t="s">
        <v>82</v>
      </c>
      <c r="AV521" s="14" t="s">
        <v>82</v>
      </c>
      <c r="AW521" s="14" t="s">
        <v>30</v>
      </c>
      <c r="AX521" s="14" t="s">
        <v>73</v>
      </c>
      <c r="AY521" s="254" t="s">
        <v>132</v>
      </c>
    </row>
    <row r="522" s="13" customFormat="1">
      <c r="A522" s="13"/>
      <c r="B522" s="233"/>
      <c r="C522" s="234"/>
      <c r="D522" s="235" t="s">
        <v>155</v>
      </c>
      <c r="E522" s="236" t="s">
        <v>1</v>
      </c>
      <c r="F522" s="237" t="s">
        <v>697</v>
      </c>
      <c r="G522" s="234"/>
      <c r="H522" s="236" t="s">
        <v>1</v>
      </c>
      <c r="I522" s="238"/>
      <c r="J522" s="234"/>
      <c r="K522" s="234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155</v>
      </c>
      <c r="AU522" s="243" t="s">
        <v>82</v>
      </c>
      <c r="AV522" s="13" t="s">
        <v>78</v>
      </c>
      <c r="AW522" s="13" t="s">
        <v>30</v>
      </c>
      <c r="AX522" s="13" t="s">
        <v>73</v>
      </c>
      <c r="AY522" s="243" t="s">
        <v>132</v>
      </c>
    </row>
    <row r="523" s="14" customFormat="1">
      <c r="A523" s="14"/>
      <c r="B523" s="244"/>
      <c r="C523" s="245"/>
      <c r="D523" s="235" t="s">
        <v>155</v>
      </c>
      <c r="E523" s="246" t="s">
        <v>1</v>
      </c>
      <c r="F523" s="247" t="s">
        <v>477</v>
      </c>
      <c r="G523" s="245"/>
      <c r="H523" s="248">
        <v>117.01000000000001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155</v>
      </c>
      <c r="AU523" s="254" t="s">
        <v>82</v>
      </c>
      <c r="AV523" s="14" t="s">
        <v>82</v>
      </c>
      <c r="AW523" s="14" t="s">
        <v>30</v>
      </c>
      <c r="AX523" s="14" t="s">
        <v>73</v>
      </c>
      <c r="AY523" s="254" t="s">
        <v>132</v>
      </c>
    </row>
    <row r="524" s="15" customFormat="1">
      <c r="A524" s="15"/>
      <c r="B524" s="255"/>
      <c r="C524" s="256"/>
      <c r="D524" s="235" t="s">
        <v>155</v>
      </c>
      <c r="E524" s="257" t="s">
        <v>1</v>
      </c>
      <c r="F524" s="258" t="s">
        <v>160</v>
      </c>
      <c r="G524" s="256"/>
      <c r="H524" s="259">
        <v>149.08199999999999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5" t="s">
        <v>155</v>
      </c>
      <c r="AU524" s="265" t="s">
        <v>82</v>
      </c>
      <c r="AV524" s="15" t="s">
        <v>138</v>
      </c>
      <c r="AW524" s="15" t="s">
        <v>30</v>
      </c>
      <c r="AX524" s="15" t="s">
        <v>78</v>
      </c>
      <c r="AY524" s="265" t="s">
        <v>132</v>
      </c>
    </row>
    <row r="525" s="2" customFormat="1" ht="24.15" customHeight="1">
      <c r="A525" s="38"/>
      <c r="B525" s="39"/>
      <c r="C525" s="219" t="s">
        <v>718</v>
      </c>
      <c r="D525" s="219" t="s">
        <v>134</v>
      </c>
      <c r="E525" s="220" t="s">
        <v>719</v>
      </c>
      <c r="F525" s="221" t="s">
        <v>720</v>
      </c>
      <c r="G525" s="222" t="s">
        <v>273</v>
      </c>
      <c r="H525" s="223">
        <v>184.654</v>
      </c>
      <c r="I525" s="224"/>
      <c r="J525" s="225">
        <f>ROUND(I525*H525,2)</f>
        <v>0</v>
      </c>
      <c r="K525" s="226"/>
      <c r="L525" s="44"/>
      <c r="M525" s="227" t="s">
        <v>1</v>
      </c>
      <c r="N525" s="228" t="s">
        <v>38</v>
      </c>
      <c r="O525" s="91"/>
      <c r="P525" s="229">
        <f>O525*H525</f>
        <v>0</v>
      </c>
      <c r="Q525" s="229">
        <v>0</v>
      </c>
      <c r="R525" s="229">
        <f>Q525*H525</f>
        <v>0</v>
      </c>
      <c r="S525" s="229">
        <v>0.00191</v>
      </c>
      <c r="T525" s="230">
        <f>S525*H525</f>
        <v>0.35268914000000001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31" t="s">
        <v>172</v>
      </c>
      <c r="AT525" s="231" t="s">
        <v>134</v>
      </c>
      <c r="AU525" s="231" t="s">
        <v>82</v>
      </c>
      <c r="AY525" s="17" t="s">
        <v>132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17" t="s">
        <v>78</v>
      </c>
      <c r="BK525" s="232">
        <f>ROUND(I525*H525,2)</f>
        <v>0</v>
      </c>
      <c r="BL525" s="17" t="s">
        <v>172</v>
      </c>
      <c r="BM525" s="231" t="s">
        <v>721</v>
      </c>
    </row>
    <row r="526" s="13" customFormat="1">
      <c r="A526" s="13"/>
      <c r="B526" s="233"/>
      <c r="C526" s="234"/>
      <c r="D526" s="235" t="s">
        <v>155</v>
      </c>
      <c r="E526" s="236" t="s">
        <v>1</v>
      </c>
      <c r="F526" s="237" t="s">
        <v>391</v>
      </c>
      <c r="G526" s="234"/>
      <c r="H526" s="236" t="s">
        <v>1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155</v>
      </c>
      <c r="AU526" s="243" t="s">
        <v>82</v>
      </c>
      <c r="AV526" s="13" t="s">
        <v>78</v>
      </c>
      <c r="AW526" s="13" t="s">
        <v>30</v>
      </c>
      <c r="AX526" s="13" t="s">
        <v>73</v>
      </c>
      <c r="AY526" s="243" t="s">
        <v>132</v>
      </c>
    </row>
    <row r="527" s="14" customFormat="1">
      <c r="A527" s="14"/>
      <c r="B527" s="244"/>
      <c r="C527" s="245"/>
      <c r="D527" s="235" t="s">
        <v>155</v>
      </c>
      <c r="E527" s="246" t="s">
        <v>1</v>
      </c>
      <c r="F527" s="247" t="s">
        <v>476</v>
      </c>
      <c r="G527" s="245"/>
      <c r="H527" s="248">
        <v>32.072000000000003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155</v>
      </c>
      <c r="AU527" s="254" t="s">
        <v>82</v>
      </c>
      <c r="AV527" s="14" t="s">
        <v>82</v>
      </c>
      <c r="AW527" s="14" t="s">
        <v>30</v>
      </c>
      <c r="AX527" s="14" t="s">
        <v>73</v>
      </c>
      <c r="AY527" s="254" t="s">
        <v>132</v>
      </c>
    </row>
    <row r="528" s="14" customFormat="1">
      <c r="A528" s="14"/>
      <c r="B528" s="244"/>
      <c r="C528" s="245"/>
      <c r="D528" s="235" t="s">
        <v>155</v>
      </c>
      <c r="E528" s="246" t="s">
        <v>1</v>
      </c>
      <c r="F528" s="247" t="s">
        <v>477</v>
      </c>
      <c r="G528" s="245"/>
      <c r="H528" s="248">
        <v>117.01000000000001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155</v>
      </c>
      <c r="AU528" s="254" t="s">
        <v>82</v>
      </c>
      <c r="AV528" s="14" t="s">
        <v>82</v>
      </c>
      <c r="AW528" s="14" t="s">
        <v>30</v>
      </c>
      <c r="AX528" s="14" t="s">
        <v>73</v>
      </c>
      <c r="AY528" s="254" t="s">
        <v>132</v>
      </c>
    </row>
    <row r="529" s="13" customFormat="1">
      <c r="A529" s="13"/>
      <c r="B529" s="233"/>
      <c r="C529" s="234"/>
      <c r="D529" s="235" t="s">
        <v>155</v>
      </c>
      <c r="E529" s="236" t="s">
        <v>1</v>
      </c>
      <c r="F529" s="237" t="s">
        <v>722</v>
      </c>
      <c r="G529" s="234"/>
      <c r="H529" s="236" t="s">
        <v>1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155</v>
      </c>
      <c r="AU529" s="243" t="s">
        <v>82</v>
      </c>
      <c r="AV529" s="13" t="s">
        <v>78</v>
      </c>
      <c r="AW529" s="13" t="s">
        <v>30</v>
      </c>
      <c r="AX529" s="13" t="s">
        <v>73</v>
      </c>
      <c r="AY529" s="243" t="s">
        <v>132</v>
      </c>
    </row>
    <row r="530" s="14" customFormat="1">
      <c r="A530" s="14"/>
      <c r="B530" s="244"/>
      <c r="C530" s="245"/>
      <c r="D530" s="235" t="s">
        <v>155</v>
      </c>
      <c r="E530" s="246" t="s">
        <v>1</v>
      </c>
      <c r="F530" s="247" t="s">
        <v>723</v>
      </c>
      <c r="G530" s="245"/>
      <c r="H530" s="248">
        <v>30.571999999999999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4" t="s">
        <v>155</v>
      </c>
      <c r="AU530" s="254" t="s">
        <v>82</v>
      </c>
      <c r="AV530" s="14" t="s">
        <v>82</v>
      </c>
      <c r="AW530" s="14" t="s">
        <v>30</v>
      </c>
      <c r="AX530" s="14" t="s">
        <v>73</v>
      </c>
      <c r="AY530" s="254" t="s">
        <v>132</v>
      </c>
    </row>
    <row r="531" s="14" customFormat="1">
      <c r="A531" s="14"/>
      <c r="B531" s="244"/>
      <c r="C531" s="245"/>
      <c r="D531" s="235" t="s">
        <v>155</v>
      </c>
      <c r="E531" s="246" t="s">
        <v>1</v>
      </c>
      <c r="F531" s="247" t="s">
        <v>724</v>
      </c>
      <c r="G531" s="245"/>
      <c r="H531" s="248">
        <v>5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155</v>
      </c>
      <c r="AU531" s="254" t="s">
        <v>82</v>
      </c>
      <c r="AV531" s="14" t="s">
        <v>82</v>
      </c>
      <c r="AW531" s="14" t="s">
        <v>30</v>
      </c>
      <c r="AX531" s="14" t="s">
        <v>73</v>
      </c>
      <c r="AY531" s="254" t="s">
        <v>132</v>
      </c>
    </row>
    <row r="532" s="15" customFormat="1">
      <c r="A532" s="15"/>
      <c r="B532" s="255"/>
      <c r="C532" s="256"/>
      <c r="D532" s="235" t="s">
        <v>155</v>
      </c>
      <c r="E532" s="257" t="s">
        <v>1</v>
      </c>
      <c r="F532" s="258" t="s">
        <v>160</v>
      </c>
      <c r="G532" s="256"/>
      <c r="H532" s="259">
        <v>184.654</v>
      </c>
      <c r="I532" s="260"/>
      <c r="J532" s="256"/>
      <c r="K532" s="256"/>
      <c r="L532" s="261"/>
      <c r="M532" s="262"/>
      <c r="N532" s="263"/>
      <c r="O532" s="263"/>
      <c r="P532" s="263"/>
      <c r="Q532" s="263"/>
      <c r="R532" s="263"/>
      <c r="S532" s="263"/>
      <c r="T532" s="264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5" t="s">
        <v>155</v>
      </c>
      <c r="AU532" s="265" t="s">
        <v>82</v>
      </c>
      <c r="AV532" s="15" t="s">
        <v>138</v>
      </c>
      <c r="AW532" s="15" t="s">
        <v>30</v>
      </c>
      <c r="AX532" s="15" t="s">
        <v>78</v>
      </c>
      <c r="AY532" s="265" t="s">
        <v>132</v>
      </c>
    </row>
    <row r="533" s="2" customFormat="1" ht="33" customHeight="1">
      <c r="A533" s="38"/>
      <c r="B533" s="39"/>
      <c r="C533" s="219" t="s">
        <v>725</v>
      </c>
      <c r="D533" s="219" t="s">
        <v>134</v>
      </c>
      <c r="E533" s="220" t="s">
        <v>726</v>
      </c>
      <c r="F533" s="221" t="s">
        <v>727</v>
      </c>
      <c r="G533" s="222" t="s">
        <v>273</v>
      </c>
      <c r="H533" s="223">
        <v>314.964</v>
      </c>
      <c r="I533" s="224"/>
      <c r="J533" s="225">
        <f>ROUND(I533*H533,2)</f>
        <v>0</v>
      </c>
      <c r="K533" s="226"/>
      <c r="L533" s="44"/>
      <c r="M533" s="227" t="s">
        <v>1</v>
      </c>
      <c r="N533" s="228" t="s">
        <v>38</v>
      </c>
      <c r="O533" s="91"/>
      <c r="P533" s="229">
        <f>O533*H533</f>
        <v>0</v>
      </c>
      <c r="Q533" s="229">
        <v>0.00141</v>
      </c>
      <c r="R533" s="229">
        <f>Q533*H533</f>
        <v>0.44409924000000001</v>
      </c>
      <c r="S533" s="229">
        <v>0</v>
      </c>
      <c r="T533" s="230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31" t="s">
        <v>172</v>
      </c>
      <c r="AT533" s="231" t="s">
        <v>134</v>
      </c>
      <c r="AU533" s="231" t="s">
        <v>82</v>
      </c>
      <c r="AY533" s="17" t="s">
        <v>132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17" t="s">
        <v>78</v>
      </c>
      <c r="BK533" s="232">
        <f>ROUND(I533*H533,2)</f>
        <v>0</v>
      </c>
      <c r="BL533" s="17" t="s">
        <v>172</v>
      </c>
      <c r="BM533" s="231" t="s">
        <v>728</v>
      </c>
    </row>
    <row r="534" s="13" customFormat="1">
      <c r="A534" s="13"/>
      <c r="B534" s="233"/>
      <c r="C534" s="234"/>
      <c r="D534" s="235" t="s">
        <v>155</v>
      </c>
      <c r="E534" s="236" t="s">
        <v>1</v>
      </c>
      <c r="F534" s="237" t="s">
        <v>729</v>
      </c>
      <c r="G534" s="234"/>
      <c r="H534" s="236" t="s">
        <v>1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155</v>
      </c>
      <c r="AU534" s="243" t="s">
        <v>82</v>
      </c>
      <c r="AV534" s="13" t="s">
        <v>78</v>
      </c>
      <c r="AW534" s="13" t="s">
        <v>30</v>
      </c>
      <c r="AX534" s="13" t="s">
        <v>73</v>
      </c>
      <c r="AY534" s="243" t="s">
        <v>132</v>
      </c>
    </row>
    <row r="535" s="14" customFormat="1">
      <c r="A535" s="14"/>
      <c r="B535" s="244"/>
      <c r="C535" s="245"/>
      <c r="D535" s="235" t="s">
        <v>155</v>
      </c>
      <c r="E535" s="246" t="s">
        <v>1</v>
      </c>
      <c r="F535" s="247" t="s">
        <v>439</v>
      </c>
      <c r="G535" s="245"/>
      <c r="H535" s="248">
        <v>64.144000000000005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155</v>
      </c>
      <c r="AU535" s="254" t="s">
        <v>82</v>
      </c>
      <c r="AV535" s="14" t="s">
        <v>82</v>
      </c>
      <c r="AW535" s="14" t="s">
        <v>30</v>
      </c>
      <c r="AX535" s="14" t="s">
        <v>73</v>
      </c>
      <c r="AY535" s="254" t="s">
        <v>132</v>
      </c>
    </row>
    <row r="536" s="14" customFormat="1">
      <c r="A536" s="14"/>
      <c r="B536" s="244"/>
      <c r="C536" s="245"/>
      <c r="D536" s="235" t="s">
        <v>155</v>
      </c>
      <c r="E536" s="246" t="s">
        <v>1</v>
      </c>
      <c r="F536" s="247" t="s">
        <v>440</v>
      </c>
      <c r="G536" s="245"/>
      <c r="H536" s="248">
        <v>234.02000000000001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155</v>
      </c>
      <c r="AU536" s="254" t="s">
        <v>82</v>
      </c>
      <c r="AV536" s="14" t="s">
        <v>82</v>
      </c>
      <c r="AW536" s="14" t="s">
        <v>30</v>
      </c>
      <c r="AX536" s="14" t="s">
        <v>73</v>
      </c>
      <c r="AY536" s="254" t="s">
        <v>132</v>
      </c>
    </row>
    <row r="537" s="13" customFormat="1">
      <c r="A537" s="13"/>
      <c r="B537" s="233"/>
      <c r="C537" s="234"/>
      <c r="D537" s="235" t="s">
        <v>155</v>
      </c>
      <c r="E537" s="236" t="s">
        <v>1</v>
      </c>
      <c r="F537" s="237" t="s">
        <v>730</v>
      </c>
      <c r="G537" s="234"/>
      <c r="H537" s="236" t="s">
        <v>1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155</v>
      </c>
      <c r="AU537" s="243" t="s">
        <v>82</v>
      </c>
      <c r="AV537" s="13" t="s">
        <v>78</v>
      </c>
      <c r="AW537" s="13" t="s">
        <v>30</v>
      </c>
      <c r="AX537" s="13" t="s">
        <v>73</v>
      </c>
      <c r="AY537" s="243" t="s">
        <v>132</v>
      </c>
    </row>
    <row r="538" s="13" customFormat="1">
      <c r="A538" s="13"/>
      <c r="B538" s="233"/>
      <c r="C538" s="234"/>
      <c r="D538" s="235" t="s">
        <v>155</v>
      </c>
      <c r="E538" s="236" t="s">
        <v>1</v>
      </c>
      <c r="F538" s="237" t="s">
        <v>731</v>
      </c>
      <c r="G538" s="234"/>
      <c r="H538" s="236" t="s">
        <v>1</v>
      </c>
      <c r="I538" s="238"/>
      <c r="J538" s="234"/>
      <c r="K538" s="234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155</v>
      </c>
      <c r="AU538" s="243" t="s">
        <v>82</v>
      </c>
      <c r="AV538" s="13" t="s">
        <v>78</v>
      </c>
      <c r="AW538" s="13" t="s">
        <v>30</v>
      </c>
      <c r="AX538" s="13" t="s">
        <v>73</v>
      </c>
      <c r="AY538" s="243" t="s">
        <v>132</v>
      </c>
    </row>
    <row r="539" s="14" customFormat="1">
      <c r="A539" s="14"/>
      <c r="B539" s="244"/>
      <c r="C539" s="245"/>
      <c r="D539" s="235" t="s">
        <v>155</v>
      </c>
      <c r="E539" s="246" t="s">
        <v>1</v>
      </c>
      <c r="F539" s="247" t="s">
        <v>732</v>
      </c>
      <c r="G539" s="245"/>
      <c r="H539" s="248">
        <v>4</v>
      </c>
      <c r="I539" s="249"/>
      <c r="J539" s="245"/>
      <c r="K539" s="245"/>
      <c r="L539" s="250"/>
      <c r="M539" s="251"/>
      <c r="N539" s="252"/>
      <c r="O539" s="252"/>
      <c r="P539" s="252"/>
      <c r="Q539" s="252"/>
      <c r="R539" s="252"/>
      <c r="S539" s="252"/>
      <c r="T539" s="25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4" t="s">
        <v>155</v>
      </c>
      <c r="AU539" s="254" t="s">
        <v>82</v>
      </c>
      <c r="AV539" s="14" t="s">
        <v>82</v>
      </c>
      <c r="AW539" s="14" t="s">
        <v>30</v>
      </c>
      <c r="AX539" s="14" t="s">
        <v>73</v>
      </c>
      <c r="AY539" s="254" t="s">
        <v>132</v>
      </c>
    </row>
    <row r="540" s="13" customFormat="1">
      <c r="A540" s="13"/>
      <c r="B540" s="233"/>
      <c r="C540" s="234"/>
      <c r="D540" s="235" t="s">
        <v>155</v>
      </c>
      <c r="E540" s="236" t="s">
        <v>1</v>
      </c>
      <c r="F540" s="237" t="s">
        <v>733</v>
      </c>
      <c r="G540" s="234"/>
      <c r="H540" s="236" t="s">
        <v>1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155</v>
      </c>
      <c r="AU540" s="243" t="s">
        <v>82</v>
      </c>
      <c r="AV540" s="13" t="s">
        <v>78</v>
      </c>
      <c r="AW540" s="13" t="s">
        <v>30</v>
      </c>
      <c r="AX540" s="13" t="s">
        <v>73</v>
      </c>
      <c r="AY540" s="243" t="s">
        <v>132</v>
      </c>
    </row>
    <row r="541" s="14" customFormat="1">
      <c r="A541" s="14"/>
      <c r="B541" s="244"/>
      <c r="C541" s="245"/>
      <c r="D541" s="235" t="s">
        <v>155</v>
      </c>
      <c r="E541" s="246" t="s">
        <v>1</v>
      </c>
      <c r="F541" s="247" t="s">
        <v>732</v>
      </c>
      <c r="G541" s="245"/>
      <c r="H541" s="248">
        <v>4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155</v>
      </c>
      <c r="AU541" s="254" t="s">
        <v>82</v>
      </c>
      <c r="AV541" s="14" t="s">
        <v>82</v>
      </c>
      <c r="AW541" s="14" t="s">
        <v>30</v>
      </c>
      <c r="AX541" s="14" t="s">
        <v>73</v>
      </c>
      <c r="AY541" s="254" t="s">
        <v>132</v>
      </c>
    </row>
    <row r="542" s="13" customFormat="1">
      <c r="A542" s="13"/>
      <c r="B542" s="233"/>
      <c r="C542" s="234"/>
      <c r="D542" s="235" t="s">
        <v>155</v>
      </c>
      <c r="E542" s="236" t="s">
        <v>1</v>
      </c>
      <c r="F542" s="237" t="s">
        <v>734</v>
      </c>
      <c r="G542" s="234"/>
      <c r="H542" s="236" t="s">
        <v>1</v>
      </c>
      <c r="I542" s="238"/>
      <c r="J542" s="234"/>
      <c r="K542" s="234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155</v>
      </c>
      <c r="AU542" s="243" t="s">
        <v>82</v>
      </c>
      <c r="AV542" s="13" t="s">
        <v>78</v>
      </c>
      <c r="AW542" s="13" t="s">
        <v>30</v>
      </c>
      <c r="AX542" s="13" t="s">
        <v>73</v>
      </c>
      <c r="AY542" s="243" t="s">
        <v>132</v>
      </c>
    </row>
    <row r="543" s="14" customFormat="1">
      <c r="A543" s="14"/>
      <c r="B543" s="244"/>
      <c r="C543" s="245"/>
      <c r="D543" s="235" t="s">
        <v>155</v>
      </c>
      <c r="E543" s="246" t="s">
        <v>1</v>
      </c>
      <c r="F543" s="247" t="s">
        <v>735</v>
      </c>
      <c r="G543" s="245"/>
      <c r="H543" s="248">
        <v>4.7999999999999998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155</v>
      </c>
      <c r="AU543" s="254" t="s">
        <v>82</v>
      </c>
      <c r="AV543" s="14" t="s">
        <v>82</v>
      </c>
      <c r="AW543" s="14" t="s">
        <v>30</v>
      </c>
      <c r="AX543" s="14" t="s">
        <v>73</v>
      </c>
      <c r="AY543" s="254" t="s">
        <v>132</v>
      </c>
    </row>
    <row r="544" s="13" customFormat="1">
      <c r="A544" s="13"/>
      <c r="B544" s="233"/>
      <c r="C544" s="234"/>
      <c r="D544" s="235" t="s">
        <v>155</v>
      </c>
      <c r="E544" s="236" t="s">
        <v>1</v>
      </c>
      <c r="F544" s="237" t="s">
        <v>736</v>
      </c>
      <c r="G544" s="234"/>
      <c r="H544" s="236" t="s">
        <v>1</v>
      </c>
      <c r="I544" s="238"/>
      <c r="J544" s="234"/>
      <c r="K544" s="234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155</v>
      </c>
      <c r="AU544" s="243" t="s">
        <v>82</v>
      </c>
      <c r="AV544" s="13" t="s">
        <v>78</v>
      </c>
      <c r="AW544" s="13" t="s">
        <v>30</v>
      </c>
      <c r="AX544" s="13" t="s">
        <v>73</v>
      </c>
      <c r="AY544" s="243" t="s">
        <v>132</v>
      </c>
    </row>
    <row r="545" s="14" customFormat="1">
      <c r="A545" s="14"/>
      <c r="B545" s="244"/>
      <c r="C545" s="245"/>
      <c r="D545" s="235" t="s">
        <v>155</v>
      </c>
      <c r="E545" s="246" t="s">
        <v>1</v>
      </c>
      <c r="F545" s="247" t="s">
        <v>732</v>
      </c>
      <c r="G545" s="245"/>
      <c r="H545" s="248">
        <v>4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155</v>
      </c>
      <c r="AU545" s="254" t="s">
        <v>82</v>
      </c>
      <c r="AV545" s="14" t="s">
        <v>82</v>
      </c>
      <c r="AW545" s="14" t="s">
        <v>30</v>
      </c>
      <c r="AX545" s="14" t="s">
        <v>73</v>
      </c>
      <c r="AY545" s="254" t="s">
        <v>132</v>
      </c>
    </row>
    <row r="546" s="15" customFormat="1">
      <c r="A546" s="15"/>
      <c r="B546" s="255"/>
      <c r="C546" s="256"/>
      <c r="D546" s="235" t="s">
        <v>155</v>
      </c>
      <c r="E546" s="257" t="s">
        <v>1</v>
      </c>
      <c r="F546" s="258" t="s">
        <v>160</v>
      </c>
      <c r="G546" s="256"/>
      <c r="H546" s="259">
        <v>314.964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5" t="s">
        <v>155</v>
      </c>
      <c r="AU546" s="265" t="s">
        <v>82</v>
      </c>
      <c r="AV546" s="15" t="s">
        <v>138</v>
      </c>
      <c r="AW546" s="15" t="s">
        <v>30</v>
      </c>
      <c r="AX546" s="15" t="s">
        <v>78</v>
      </c>
      <c r="AY546" s="265" t="s">
        <v>132</v>
      </c>
    </row>
    <row r="547" s="2" customFormat="1" ht="24.15" customHeight="1">
      <c r="A547" s="38"/>
      <c r="B547" s="39"/>
      <c r="C547" s="219" t="s">
        <v>737</v>
      </c>
      <c r="D547" s="219" t="s">
        <v>134</v>
      </c>
      <c r="E547" s="220" t="s">
        <v>738</v>
      </c>
      <c r="F547" s="221" t="s">
        <v>739</v>
      </c>
      <c r="G547" s="222" t="s">
        <v>273</v>
      </c>
      <c r="H547" s="223">
        <v>43.100000000000001</v>
      </c>
      <c r="I547" s="224"/>
      <c r="J547" s="225">
        <f>ROUND(I547*H547,2)</f>
        <v>0</v>
      </c>
      <c r="K547" s="226"/>
      <c r="L547" s="44"/>
      <c r="M547" s="227" t="s">
        <v>1</v>
      </c>
      <c r="N547" s="228" t="s">
        <v>38</v>
      </c>
      <c r="O547" s="91"/>
      <c r="P547" s="229">
        <f>O547*H547</f>
        <v>0</v>
      </c>
      <c r="Q547" s="229">
        <v>0</v>
      </c>
      <c r="R547" s="229">
        <f>Q547*H547</f>
        <v>0</v>
      </c>
      <c r="S547" s="229">
        <v>0</v>
      </c>
      <c r="T547" s="230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31" t="s">
        <v>172</v>
      </c>
      <c r="AT547" s="231" t="s">
        <v>134</v>
      </c>
      <c r="AU547" s="231" t="s">
        <v>82</v>
      </c>
      <c r="AY547" s="17" t="s">
        <v>132</v>
      </c>
      <c r="BE547" s="232">
        <f>IF(N547="základní",J547,0)</f>
        <v>0</v>
      </c>
      <c r="BF547" s="232">
        <f>IF(N547="snížená",J547,0)</f>
        <v>0</v>
      </c>
      <c r="BG547" s="232">
        <f>IF(N547="zákl. přenesená",J547,0)</f>
        <v>0</v>
      </c>
      <c r="BH547" s="232">
        <f>IF(N547="sníž. přenesená",J547,0)</f>
        <v>0</v>
      </c>
      <c r="BI547" s="232">
        <f>IF(N547="nulová",J547,0)</f>
        <v>0</v>
      </c>
      <c r="BJ547" s="17" t="s">
        <v>78</v>
      </c>
      <c r="BK547" s="232">
        <f>ROUND(I547*H547,2)</f>
        <v>0</v>
      </c>
      <c r="BL547" s="17" t="s">
        <v>172</v>
      </c>
      <c r="BM547" s="231" t="s">
        <v>740</v>
      </c>
    </row>
    <row r="548" s="13" customFormat="1">
      <c r="A548" s="13"/>
      <c r="B548" s="233"/>
      <c r="C548" s="234"/>
      <c r="D548" s="235" t="s">
        <v>155</v>
      </c>
      <c r="E548" s="236" t="s">
        <v>1</v>
      </c>
      <c r="F548" s="237" t="s">
        <v>741</v>
      </c>
      <c r="G548" s="234"/>
      <c r="H548" s="236" t="s">
        <v>1</v>
      </c>
      <c r="I548" s="238"/>
      <c r="J548" s="234"/>
      <c r="K548" s="234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155</v>
      </c>
      <c r="AU548" s="243" t="s">
        <v>82</v>
      </c>
      <c r="AV548" s="13" t="s">
        <v>78</v>
      </c>
      <c r="AW548" s="13" t="s">
        <v>30</v>
      </c>
      <c r="AX548" s="13" t="s">
        <v>73</v>
      </c>
      <c r="AY548" s="243" t="s">
        <v>132</v>
      </c>
    </row>
    <row r="549" s="14" customFormat="1">
      <c r="A549" s="14"/>
      <c r="B549" s="244"/>
      <c r="C549" s="245"/>
      <c r="D549" s="235" t="s">
        <v>155</v>
      </c>
      <c r="E549" s="246" t="s">
        <v>1</v>
      </c>
      <c r="F549" s="247" t="s">
        <v>742</v>
      </c>
      <c r="G549" s="245"/>
      <c r="H549" s="248">
        <v>43.100000000000001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4" t="s">
        <v>155</v>
      </c>
      <c r="AU549" s="254" t="s">
        <v>82</v>
      </c>
      <c r="AV549" s="14" t="s">
        <v>82</v>
      </c>
      <c r="AW549" s="14" t="s">
        <v>30</v>
      </c>
      <c r="AX549" s="14" t="s">
        <v>73</v>
      </c>
      <c r="AY549" s="254" t="s">
        <v>132</v>
      </c>
    </row>
    <row r="550" s="15" customFormat="1">
      <c r="A550" s="15"/>
      <c r="B550" s="255"/>
      <c r="C550" s="256"/>
      <c r="D550" s="235" t="s">
        <v>155</v>
      </c>
      <c r="E550" s="257" t="s">
        <v>1</v>
      </c>
      <c r="F550" s="258" t="s">
        <v>160</v>
      </c>
      <c r="G550" s="256"/>
      <c r="H550" s="259">
        <v>43.100000000000001</v>
      </c>
      <c r="I550" s="260"/>
      <c r="J550" s="256"/>
      <c r="K550" s="256"/>
      <c r="L550" s="261"/>
      <c r="M550" s="262"/>
      <c r="N550" s="263"/>
      <c r="O550" s="263"/>
      <c r="P550" s="263"/>
      <c r="Q550" s="263"/>
      <c r="R550" s="263"/>
      <c r="S550" s="263"/>
      <c r="T550" s="264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5" t="s">
        <v>155</v>
      </c>
      <c r="AU550" s="265" t="s">
        <v>82</v>
      </c>
      <c r="AV550" s="15" t="s">
        <v>138</v>
      </c>
      <c r="AW550" s="15" t="s">
        <v>30</v>
      </c>
      <c r="AX550" s="15" t="s">
        <v>78</v>
      </c>
      <c r="AY550" s="265" t="s">
        <v>132</v>
      </c>
    </row>
    <row r="551" s="2" customFormat="1" ht="16.5" customHeight="1">
      <c r="A551" s="38"/>
      <c r="B551" s="39"/>
      <c r="C551" s="266" t="s">
        <v>743</v>
      </c>
      <c r="D551" s="266" t="s">
        <v>202</v>
      </c>
      <c r="E551" s="267" t="s">
        <v>744</v>
      </c>
      <c r="F551" s="268" t="s">
        <v>745</v>
      </c>
      <c r="G551" s="269" t="s">
        <v>137</v>
      </c>
      <c r="H551" s="270">
        <v>23.704999999999998</v>
      </c>
      <c r="I551" s="271"/>
      <c r="J551" s="272">
        <f>ROUND(I551*H551,2)</f>
        <v>0</v>
      </c>
      <c r="K551" s="273"/>
      <c r="L551" s="274"/>
      <c r="M551" s="275" t="s">
        <v>1</v>
      </c>
      <c r="N551" s="276" t="s">
        <v>38</v>
      </c>
      <c r="O551" s="91"/>
      <c r="P551" s="229">
        <f>O551*H551</f>
        <v>0</v>
      </c>
      <c r="Q551" s="229">
        <v>0.0071999999999999998</v>
      </c>
      <c r="R551" s="229">
        <f>Q551*H551</f>
        <v>0.17067599999999999</v>
      </c>
      <c r="S551" s="229">
        <v>0</v>
      </c>
      <c r="T551" s="230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1" t="s">
        <v>304</v>
      </c>
      <c r="AT551" s="231" t="s">
        <v>202</v>
      </c>
      <c r="AU551" s="231" t="s">
        <v>82</v>
      </c>
      <c r="AY551" s="17" t="s">
        <v>132</v>
      </c>
      <c r="BE551" s="232">
        <f>IF(N551="základní",J551,0)</f>
        <v>0</v>
      </c>
      <c r="BF551" s="232">
        <f>IF(N551="snížená",J551,0)</f>
        <v>0</v>
      </c>
      <c r="BG551" s="232">
        <f>IF(N551="zákl. přenesená",J551,0)</f>
        <v>0</v>
      </c>
      <c r="BH551" s="232">
        <f>IF(N551="sníž. přenesená",J551,0)</f>
        <v>0</v>
      </c>
      <c r="BI551" s="232">
        <f>IF(N551="nulová",J551,0)</f>
        <v>0</v>
      </c>
      <c r="BJ551" s="17" t="s">
        <v>78</v>
      </c>
      <c r="BK551" s="232">
        <f>ROUND(I551*H551,2)</f>
        <v>0</v>
      </c>
      <c r="BL551" s="17" t="s">
        <v>172</v>
      </c>
      <c r="BM551" s="231" t="s">
        <v>746</v>
      </c>
    </row>
    <row r="552" s="14" customFormat="1">
      <c r="A552" s="14"/>
      <c r="B552" s="244"/>
      <c r="C552" s="245"/>
      <c r="D552" s="235" t="s">
        <v>155</v>
      </c>
      <c r="E552" s="246" t="s">
        <v>1</v>
      </c>
      <c r="F552" s="247" t="s">
        <v>747</v>
      </c>
      <c r="G552" s="245"/>
      <c r="H552" s="248">
        <v>23.704999999999998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155</v>
      </c>
      <c r="AU552" s="254" t="s">
        <v>82</v>
      </c>
      <c r="AV552" s="14" t="s">
        <v>82</v>
      </c>
      <c r="AW552" s="14" t="s">
        <v>30</v>
      </c>
      <c r="AX552" s="14" t="s">
        <v>78</v>
      </c>
      <c r="AY552" s="254" t="s">
        <v>132</v>
      </c>
    </row>
    <row r="553" s="2" customFormat="1" ht="33" customHeight="1">
      <c r="A553" s="38"/>
      <c r="B553" s="39"/>
      <c r="C553" s="219" t="s">
        <v>748</v>
      </c>
      <c r="D553" s="219" t="s">
        <v>134</v>
      </c>
      <c r="E553" s="220" t="s">
        <v>749</v>
      </c>
      <c r="F553" s="221" t="s">
        <v>750</v>
      </c>
      <c r="G553" s="222" t="s">
        <v>273</v>
      </c>
      <c r="H553" s="223">
        <v>117.01000000000001</v>
      </c>
      <c r="I553" s="224"/>
      <c r="J553" s="225">
        <f>ROUND(I553*H553,2)</f>
        <v>0</v>
      </c>
      <c r="K553" s="226"/>
      <c r="L553" s="44"/>
      <c r="M553" s="227" t="s">
        <v>1</v>
      </c>
      <c r="N553" s="228" t="s">
        <v>38</v>
      </c>
      <c r="O553" s="91"/>
      <c r="P553" s="229">
        <f>O553*H553</f>
        <v>0</v>
      </c>
      <c r="Q553" s="229">
        <v>0.0030000000000000001</v>
      </c>
      <c r="R553" s="229">
        <f>Q553*H553</f>
        <v>0.35103000000000001</v>
      </c>
      <c r="S553" s="229">
        <v>0</v>
      </c>
      <c r="T553" s="230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31" t="s">
        <v>172</v>
      </c>
      <c r="AT553" s="231" t="s">
        <v>134</v>
      </c>
      <c r="AU553" s="231" t="s">
        <v>82</v>
      </c>
      <c r="AY553" s="17" t="s">
        <v>132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7" t="s">
        <v>78</v>
      </c>
      <c r="BK553" s="232">
        <f>ROUND(I553*H553,2)</f>
        <v>0</v>
      </c>
      <c r="BL553" s="17" t="s">
        <v>172</v>
      </c>
      <c r="BM553" s="231" t="s">
        <v>751</v>
      </c>
    </row>
    <row r="554" s="13" customFormat="1">
      <c r="A554" s="13"/>
      <c r="B554" s="233"/>
      <c r="C554" s="234"/>
      <c r="D554" s="235" t="s">
        <v>155</v>
      </c>
      <c r="E554" s="236" t="s">
        <v>1</v>
      </c>
      <c r="F554" s="237" t="s">
        <v>752</v>
      </c>
      <c r="G554" s="234"/>
      <c r="H554" s="236" t="s">
        <v>1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155</v>
      </c>
      <c r="AU554" s="243" t="s">
        <v>82</v>
      </c>
      <c r="AV554" s="13" t="s">
        <v>78</v>
      </c>
      <c r="AW554" s="13" t="s">
        <v>30</v>
      </c>
      <c r="AX554" s="13" t="s">
        <v>73</v>
      </c>
      <c r="AY554" s="243" t="s">
        <v>132</v>
      </c>
    </row>
    <row r="555" s="14" customFormat="1">
      <c r="A555" s="14"/>
      <c r="B555" s="244"/>
      <c r="C555" s="245"/>
      <c r="D555" s="235" t="s">
        <v>155</v>
      </c>
      <c r="E555" s="246" t="s">
        <v>1</v>
      </c>
      <c r="F555" s="247" t="s">
        <v>477</v>
      </c>
      <c r="G555" s="245"/>
      <c r="H555" s="248">
        <v>117.01000000000001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155</v>
      </c>
      <c r="AU555" s="254" t="s">
        <v>82</v>
      </c>
      <c r="AV555" s="14" t="s">
        <v>82</v>
      </c>
      <c r="AW555" s="14" t="s">
        <v>30</v>
      </c>
      <c r="AX555" s="14" t="s">
        <v>73</v>
      </c>
      <c r="AY555" s="254" t="s">
        <v>132</v>
      </c>
    </row>
    <row r="556" s="15" customFormat="1">
      <c r="A556" s="15"/>
      <c r="B556" s="255"/>
      <c r="C556" s="256"/>
      <c r="D556" s="235" t="s">
        <v>155</v>
      </c>
      <c r="E556" s="257" t="s">
        <v>1</v>
      </c>
      <c r="F556" s="258" t="s">
        <v>160</v>
      </c>
      <c r="G556" s="256"/>
      <c r="H556" s="259">
        <v>117.01000000000001</v>
      </c>
      <c r="I556" s="260"/>
      <c r="J556" s="256"/>
      <c r="K556" s="256"/>
      <c r="L556" s="261"/>
      <c r="M556" s="262"/>
      <c r="N556" s="263"/>
      <c r="O556" s="263"/>
      <c r="P556" s="263"/>
      <c r="Q556" s="263"/>
      <c r="R556" s="263"/>
      <c r="S556" s="263"/>
      <c r="T556" s="264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5" t="s">
        <v>155</v>
      </c>
      <c r="AU556" s="265" t="s">
        <v>82</v>
      </c>
      <c r="AV556" s="15" t="s">
        <v>138</v>
      </c>
      <c r="AW556" s="15" t="s">
        <v>30</v>
      </c>
      <c r="AX556" s="15" t="s">
        <v>78</v>
      </c>
      <c r="AY556" s="265" t="s">
        <v>132</v>
      </c>
    </row>
    <row r="557" s="2" customFormat="1" ht="37.8" customHeight="1">
      <c r="A557" s="38"/>
      <c r="B557" s="39"/>
      <c r="C557" s="219" t="s">
        <v>753</v>
      </c>
      <c r="D557" s="219" t="s">
        <v>134</v>
      </c>
      <c r="E557" s="220" t="s">
        <v>754</v>
      </c>
      <c r="F557" s="221" t="s">
        <v>755</v>
      </c>
      <c r="G557" s="222" t="s">
        <v>137</v>
      </c>
      <c r="H557" s="223">
        <v>55.030999999999999</v>
      </c>
      <c r="I557" s="224"/>
      <c r="J557" s="225">
        <f>ROUND(I557*H557,2)</f>
        <v>0</v>
      </c>
      <c r="K557" s="226"/>
      <c r="L557" s="44"/>
      <c r="M557" s="227" t="s">
        <v>1</v>
      </c>
      <c r="N557" s="228" t="s">
        <v>38</v>
      </c>
      <c r="O557" s="91"/>
      <c r="P557" s="229">
        <f>O557*H557</f>
        <v>0</v>
      </c>
      <c r="Q557" s="229">
        <v>0.0072100000000000003</v>
      </c>
      <c r="R557" s="229">
        <f>Q557*H557</f>
        <v>0.39677351</v>
      </c>
      <c r="S557" s="229">
        <v>0</v>
      </c>
      <c r="T557" s="230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1" t="s">
        <v>172</v>
      </c>
      <c r="AT557" s="231" t="s">
        <v>134</v>
      </c>
      <c r="AU557" s="231" t="s">
        <v>82</v>
      </c>
      <c r="AY557" s="17" t="s">
        <v>132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7" t="s">
        <v>78</v>
      </c>
      <c r="BK557" s="232">
        <f>ROUND(I557*H557,2)</f>
        <v>0</v>
      </c>
      <c r="BL557" s="17" t="s">
        <v>172</v>
      </c>
      <c r="BM557" s="231" t="s">
        <v>756</v>
      </c>
    </row>
    <row r="558" s="13" customFormat="1">
      <c r="A558" s="13"/>
      <c r="B558" s="233"/>
      <c r="C558" s="234"/>
      <c r="D558" s="235" t="s">
        <v>155</v>
      </c>
      <c r="E558" s="236" t="s">
        <v>1</v>
      </c>
      <c r="F558" s="237" t="s">
        <v>757</v>
      </c>
      <c r="G558" s="234"/>
      <c r="H558" s="236" t="s">
        <v>1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155</v>
      </c>
      <c r="AU558" s="243" t="s">
        <v>82</v>
      </c>
      <c r="AV558" s="13" t="s">
        <v>78</v>
      </c>
      <c r="AW558" s="13" t="s">
        <v>30</v>
      </c>
      <c r="AX558" s="13" t="s">
        <v>73</v>
      </c>
      <c r="AY558" s="243" t="s">
        <v>132</v>
      </c>
    </row>
    <row r="559" s="14" customFormat="1">
      <c r="A559" s="14"/>
      <c r="B559" s="244"/>
      <c r="C559" s="245"/>
      <c r="D559" s="235" t="s">
        <v>155</v>
      </c>
      <c r="E559" s="246" t="s">
        <v>1</v>
      </c>
      <c r="F559" s="247" t="s">
        <v>666</v>
      </c>
      <c r="G559" s="245"/>
      <c r="H559" s="248">
        <v>44.901000000000003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155</v>
      </c>
      <c r="AU559" s="254" t="s">
        <v>82</v>
      </c>
      <c r="AV559" s="14" t="s">
        <v>82</v>
      </c>
      <c r="AW559" s="14" t="s">
        <v>30</v>
      </c>
      <c r="AX559" s="14" t="s">
        <v>73</v>
      </c>
      <c r="AY559" s="254" t="s">
        <v>132</v>
      </c>
    </row>
    <row r="560" s="14" customFormat="1">
      <c r="A560" s="14"/>
      <c r="B560" s="244"/>
      <c r="C560" s="245"/>
      <c r="D560" s="235" t="s">
        <v>155</v>
      </c>
      <c r="E560" s="246" t="s">
        <v>1</v>
      </c>
      <c r="F560" s="247" t="s">
        <v>433</v>
      </c>
      <c r="G560" s="245"/>
      <c r="H560" s="248">
        <v>10.130000000000001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4" t="s">
        <v>155</v>
      </c>
      <c r="AU560" s="254" t="s">
        <v>82</v>
      </c>
      <c r="AV560" s="14" t="s">
        <v>82</v>
      </c>
      <c r="AW560" s="14" t="s">
        <v>30</v>
      </c>
      <c r="AX560" s="14" t="s">
        <v>73</v>
      </c>
      <c r="AY560" s="254" t="s">
        <v>132</v>
      </c>
    </row>
    <row r="561" s="15" customFormat="1">
      <c r="A561" s="15"/>
      <c r="B561" s="255"/>
      <c r="C561" s="256"/>
      <c r="D561" s="235" t="s">
        <v>155</v>
      </c>
      <c r="E561" s="257" t="s">
        <v>1</v>
      </c>
      <c r="F561" s="258" t="s">
        <v>160</v>
      </c>
      <c r="G561" s="256"/>
      <c r="H561" s="259">
        <v>55.030999999999999</v>
      </c>
      <c r="I561" s="260"/>
      <c r="J561" s="256"/>
      <c r="K561" s="256"/>
      <c r="L561" s="261"/>
      <c r="M561" s="262"/>
      <c r="N561" s="263"/>
      <c r="O561" s="263"/>
      <c r="P561" s="263"/>
      <c r="Q561" s="263"/>
      <c r="R561" s="263"/>
      <c r="S561" s="263"/>
      <c r="T561" s="264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5" t="s">
        <v>155</v>
      </c>
      <c r="AU561" s="265" t="s">
        <v>82</v>
      </c>
      <c r="AV561" s="15" t="s">
        <v>138</v>
      </c>
      <c r="AW561" s="15" t="s">
        <v>30</v>
      </c>
      <c r="AX561" s="15" t="s">
        <v>78</v>
      </c>
      <c r="AY561" s="265" t="s">
        <v>132</v>
      </c>
    </row>
    <row r="562" s="2" customFormat="1" ht="37.8" customHeight="1">
      <c r="A562" s="38"/>
      <c r="B562" s="39"/>
      <c r="C562" s="219" t="s">
        <v>758</v>
      </c>
      <c r="D562" s="219" t="s">
        <v>134</v>
      </c>
      <c r="E562" s="220" t="s">
        <v>759</v>
      </c>
      <c r="F562" s="221" t="s">
        <v>760</v>
      </c>
      <c r="G562" s="222" t="s">
        <v>146</v>
      </c>
      <c r="H562" s="223">
        <v>22</v>
      </c>
      <c r="I562" s="224"/>
      <c r="J562" s="225">
        <f>ROUND(I562*H562,2)</f>
        <v>0</v>
      </c>
      <c r="K562" s="226"/>
      <c r="L562" s="44"/>
      <c r="M562" s="227" t="s">
        <v>1</v>
      </c>
      <c r="N562" s="228" t="s">
        <v>38</v>
      </c>
      <c r="O562" s="91"/>
      <c r="P562" s="229">
        <f>O562*H562</f>
        <v>0</v>
      </c>
      <c r="Q562" s="229">
        <v>0</v>
      </c>
      <c r="R562" s="229">
        <f>Q562*H562</f>
        <v>0</v>
      </c>
      <c r="S562" s="229">
        <v>0</v>
      </c>
      <c r="T562" s="230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1" t="s">
        <v>172</v>
      </c>
      <c r="AT562" s="231" t="s">
        <v>134</v>
      </c>
      <c r="AU562" s="231" t="s">
        <v>82</v>
      </c>
      <c r="AY562" s="17" t="s">
        <v>132</v>
      </c>
      <c r="BE562" s="232">
        <f>IF(N562="základní",J562,0)</f>
        <v>0</v>
      </c>
      <c r="BF562" s="232">
        <f>IF(N562="snížená",J562,0)</f>
        <v>0</v>
      </c>
      <c r="BG562" s="232">
        <f>IF(N562="zákl. přenesená",J562,0)</f>
        <v>0</v>
      </c>
      <c r="BH562" s="232">
        <f>IF(N562="sníž. přenesená",J562,0)</f>
        <v>0</v>
      </c>
      <c r="BI562" s="232">
        <f>IF(N562="nulová",J562,0)</f>
        <v>0</v>
      </c>
      <c r="BJ562" s="17" t="s">
        <v>78</v>
      </c>
      <c r="BK562" s="232">
        <f>ROUND(I562*H562,2)</f>
        <v>0</v>
      </c>
      <c r="BL562" s="17" t="s">
        <v>172</v>
      </c>
      <c r="BM562" s="231" t="s">
        <v>761</v>
      </c>
    </row>
    <row r="563" s="14" customFormat="1">
      <c r="A563" s="14"/>
      <c r="B563" s="244"/>
      <c r="C563" s="245"/>
      <c r="D563" s="235" t="s">
        <v>155</v>
      </c>
      <c r="E563" s="246" t="s">
        <v>1</v>
      </c>
      <c r="F563" s="247" t="s">
        <v>201</v>
      </c>
      <c r="G563" s="245"/>
      <c r="H563" s="248">
        <v>12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155</v>
      </c>
      <c r="AU563" s="254" t="s">
        <v>82</v>
      </c>
      <c r="AV563" s="14" t="s">
        <v>82</v>
      </c>
      <c r="AW563" s="14" t="s">
        <v>30</v>
      </c>
      <c r="AX563" s="14" t="s">
        <v>73</v>
      </c>
      <c r="AY563" s="254" t="s">
        <v>132</v>
      </c>
    </row>
    <row r="564" s="14" customFormat="1">
      <c r="A564" s="14"/>
      <c r="B564" s="244"/>
      <c r="C564" s="245"/>
      <c r="D564" s="235" t="s">
        <v>155</v>
      </c>
      <c r="E564" s="246" t="s">
        <v>1</v>
      </c>
      <c r="F564" s="247" t="s">
        <v>186</v>
      </c>
      <c r="G564" s="245"/>
      <c r="H564" s="248">
        <v>10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4" t="s">
        <v>155</v>
      </c>
      <c r="AU564" s="254" t="s">
        <v>82</v>
      </c>
      <c r="AV564" s="14" t="s">
        <v>82</v>
      </c>
      <c r="AW564" s="14" t="s">
        <v>30</v>
      </c>
      <c r="AX564" s="14" t="s">
        <v>73</v>
      </c>
      <c r="AY564" s="254" t="s">
        <v>132</v>
      </c>
    </row>
    <row r="565" s="15" customFormat="1">
      <c r="A565" s="15"/>
      <c r="B565" s="255"/>
      <c r="C565" s="256"/>
      <c r="D565" s="235" t="s">
        <v>155</v>
      </c>
      <c r="E565" s="257" t="s">
        <v>1</v>
      </c>
      <c r="F565" s="258" t="s">
        <v>160</v>
      </c>
      <c r="G565" s="256"/>
      <c r="H565" s="259">
        <v>22</v>
      </c>
      <c r="I565" s="260"/>
      <c r="J565" s="256"/>
      <c r="K565" s="256"/>
      <c r="L565" s="261"/>
      <c r="M565" s="262"/>
      <c r="N565" s="263"/>
      <c r="O565" s="263"/>
      <c r="P565" s="263"/>
      <c r="Q565" s="263"/>
      <c r="R565" s="263"/>
      <c r="S565" s="263"/>
      <c r="T565" s="264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5" t="s">
        <v>155</v>
      </c>
      <c r="AU565" s="265" t="s">
        <v>82</v>
      </c>
      <c r="AV565" s="15" t="s">
        <v>138</v>
      </c>
      <c r="AW565" s="15" t="s">
        <v>30</v>
      </c>
      <c r="AX565" s="15" t="s">
        <v>78</v>
      </c>
      <c r="AY565" s="265" t="s">
        <v>132</v>
      </c>
    </row>
    <row r="566" s="2" customFormat="1" ht="33" customHeight="1">
      <c r="A566" s="38"/>
      <c r="B566" s="39"/>
      <c r="C566" s="219" t="s">
        <v>762</v>
      </c>
      <c r="D566" s="219" t="s">
        <v>134</v>
      </c>
      <c r="E566" s="220" t="s">
        <v>763</v>
      </c>
      <c r="F566" s="221" t="s">
        <v>764</v>
      </c>
      <c r="G566" s="222" t="s">
        <v>137</v>
      </c>
      <c r="H566" s="223">
        <v>4.4400000000000004</v>
      </c>
      <c r="I566" s="224"/>
      <c r="J566" s="225">
        <f>ROUND(I566*H566,2)</f>
        <v>0</v>
      </c>
      <c r="K566" s="226"/>
      <c r="L566" s="44"/>
      <c r="M566" s="227" t="s">
        <v>1</v>
      </c>
      <c r="N566" s="228" t="s">
        <v>38</v>
      </c>
      <c r="O566" s="91"/>
      <c r="P566" s="229">
        <f>O566*H566</f>
        <v>0</v>
      </c>
      <c r="Q566" s="229">
        <v>0.0058399999999999997</v>
      </c>
      <c r="R566" s="229">
        <f>Q566*H566</f>
        <v>0.025929600000000001</v>
      </c>
      <c r="S566" s="229">
        <v>0</v>
      </c>
      <c r="T566" s="230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31" t="s">
        <v>172</v>
      </c>
      <c r="AT566" s="231" t="s">
        <v>134</v>
      </c>
      <c r="AU566" s="231" t="s">
        <v>82</v>
      </c>
      <c r="AY566" s="17" t="s">
        <v>132</v>
      </c>
      <c r="BE566" s="232">
        <f>IF(N566="základní",J566,0)</f>
        <v>0</v>
      </c>
      <c r="BF566" s="232">
        <f>IF(N566="snížená",J566,0)</f>
        <v>0</v>
      </c>
      <c r="BG566" s="232">
        <f>IF(N566="zákl. přenesená",J566,0)</f>
        <v>0</v>
      </c>
      <c r="BH566" s="232">
        <f>IF(N566="sníž. přenesená",J566,0)</f>
        <v>0</v>
      </c>
      <c r="BI566" s="232">
        <f>IF(N566="nulová",J566,0)</f>
        <v>0</v>
      </c>
      <c r="BJ566" s="17" t="s">
        <v>78</v>
      </c>
      <c r="BK566" s="232">
        <f>ROUND(I566*H566,2)</f>
        <v>0</v>
      </c>
      <c r="BL566" s="17" t="s">
        <v>172</v>
      </c>
      <c r="BM566" s="231" t="s">
        <v>765</v>
      </c>
    </row>
    <row r="567" s="13" customFormat="1">
      <c r="A567" s="13"/>
      <c r="B567" s="233"/>
      <c r="C567" s="234"/>
      <c r="D567" s="235" t="s">
        <v>155</v>
      </c>
      <c r="E567" s="236" t="s">
        <v>1</v>
      </c>
      <c r="F567" s="237" t="s">
        <v>731</v>
      </c>
      <c r="G567" s="234"/>
      <c r="H567" s="236" t="s">
        <v>1</v>
      </c>
      <c r="I567" s="238"/>
      <c r="J567" s="234"/>
      <c r="K567" s="234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155</v>
      </c>
      <c r="AU567" s="243" t="s">
        <v>82</v>
      </c>
      <c r="AV567" s="13" t="s">
        <v>78</v>
      </c>
      <c r="AW567" s="13" t="s">
        <v>30</v>
      </c>
      <c r="AX567" s="13" t="s">
        <v>73</v>
      </c>
      <c r="AY567" s="243" t="s">
        <v>132</v>
      </c>
    </row>
    <row r="568" s="14" customFormat="1">
      <c r="A568" s="14"/>
      <c r="B568" s="244"/>
      <c r="C568" s="245"/>
      <c r="D568" s="235" t="s">
        <v>155</v>
      </c>
      <c r="E568" s="246" t="s">
        <v>1</v>
      </c>
      <c r="F568" s="247" t="s">
        <v>78</v>
      </c>
      <c r="G568" s="245"/>
      <c r="H568" s="248">
        <v>1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4" t="s">
        <v>155</v>
      </c>
      <c r="AU568" s="254" t="s">
        <v>82</v>
      </c>
      <c r="AV568" s="14" t="s">
        <v>82</v>
      </c>
      <c r="AW568" s="14" t="s">
        <v>30</v>
      </c>
      <c r="AX568" s="14" t="s">
        <v>73</v>
      </c>
      <c r="AY568" s="254" t="s">
        <v>132</v>
      </c>
    </row>
    <row r="569" s="13" customFormat="1">
      <c r="A569" s="13"/>
      <c r="B569" s="233"/>
      <c r="C569" s="234"/>
      <c r="D569" s="235" t="s">
        <v>155</v>
      </c>
      <c r="E569" s="236" t="s">
        <v>1</v>
      </c>
      <c r="F569" s="237" t="s">
        <v>733</v>
      </c>
      <c r="G569" s="234"/>
      <c r="H569" s="236" t="s">
        <v>1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155</v>
      </c>
      <c r="AU569" s="243" t="s">
        <v>82</v>
      </c>
      <c r="AV569" s="13" t="s">
        <v>78</v>
      </c>
      <c r="AW569" s="13" t="s">
        <v>30</v>
      </c>
      <c r="AX569" s="13" t="s">
        <v>73</v>
      </c>
      <c r="AY569" s="243" t="s">
        <v>132</v>
      </c>
    </row>
    <row r="570" s="14" customFormat="1">
      <c r="A570" s="14"/>
      <c r="B570" s="244"/>
      <c r="C570" s="245"/>
      <c r="D570" s="235" t="s">
        <v>155</v>
      </c>
      <c r="E570" s="246" t="s">
        <v>1</v>
      </c>
      <c r="F570" s="247" t="s">
        <v>78</v>
      </c>
      <c r="G570" s="245"/>
      <c r="H570" s="248">
        <v>1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155</v>
      </c>
      <c r="AU570" s="254" t="s">
        <v>82</v>
      </c>
      <c r="AV570" s="14" t="s">
        <v>82</v>
      </c>
      <c r="AW570" s="14" t="s">
        <v>30</v>
      </c>
      <c r="AX570" s="14" t="s">
        <v>73</v>
      </c>
      <c r="AY570" s="254" t="s">
        <v>132</v>
      </c>
    </row>
    <row r="571" s="13" customFormat="1">
      <c r="A571" s="13"/>
      <c r="B571" s="233"/>
      <c r="C571" s="234"/>
      <c r="D571" s="235" t="s">
        <v>155</v>
      </c>
      <c r="E571" s="236" t="s">
        <v>1</v>
      </c>
      <c r="F571" s="237" t="s">
        <v>734</v>
      </c>
      <c r="G571" s="234"/>
      <c r="H571" s="236" t="s">
        <v>1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3" t="s">
        <v>155</v>
      </c>
      <c r="AU571" s="243" t="s">
        <v>82</v>
      </c>
      <c r="AV571" s="13" t="s">
        <v>78</v>
      </c>
      <c r="AW571" s="13" t="s">
        <v>30</v>
      </c>
      <c r="AX571" s="13" t="s">
        <v>73</v>
      </c>
      <c r="AY571" s="243" t="s">
        <v>132</v>
      </c>
    </row>
    <row r="572" s="14" customFormat="1">
      <c r="A572" s="14"/>
      <c r="B572" s="244"/>
      <c r="C572" s="245"/>
      <c r="D572" s="235" t="s">
        <v>155</v>
      </c>
      <c r="E572" s="246" t="s">
        <v>1</v>
      </c>
      <c r="F572" s="247" t="s">
        <v>766</v>
      </c>
      <c r="G572" s="245"/>
      <c r="H572" s="248">
        <v>1.44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4" t="s">
        <v>155</v>
      </c>
      <c r="AU572" s="254" t="s">
        <v>82</v>
      </c>
      <c r="AV572" s="14" t="s">
        <v>82</v>
      </c>
      <c r="AW572" s="14" t="s">
        <v>30</v>
      </c>
      <c r="AX572" s="14" t="s">
        <v>73</v>
      </c>
      <c r="AY572" s="254" t="s">
        <v>132</v>
      </c>
    </row>
    <row r="573" s="13" customFormat="1">
      <c r="A573" s="13"/>
      <c r="B573" s="233"/>
      <c r="C573" s="234"/>
      <c r="D573" s="235" t="s">
        <v>155</v>
      </c>
      <c r="E573" s="236" t="s">
        <v>1</v>
      </c>
      <c r="F573" s="237" t="s">
        <v>736</v>
      </c>
      <c r="G573" s="234"/>
      <c r="H573" s="236" t="s">
        <v>1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155</v>
      </c>
      <c r="AU573" s="243" t="s">
        <v>82</v>
      </c>
      <c r="AV573" s="13" t="s">
        <v>78</v>
      </c>
      <c r="AW573" s="13" t="s">
        <v>30</v>
      </c>
      <c r="AX573" s="13" t="s">
        <v>73</v>
      </c>
      <c r="AY573" s="243" t="s">
        <v>132</v>
      </c>
    </row>
    <row r="574" s="14" customFormat="1">
      <c r="A574" s="14"/>
      <c r="B574" s="244"/>
      <c r="C574" s="245"/>
      <c r="D574" s="235" t="s">
        <v>155</v>
      </c>
      <c r="E574" s="246" t="s">
        <v>1</v>
      </c>
      <c r="F574" s="247" t="s">
        <v>78</v>
      </c>
      <c r="G574" s="245"/>
      <c r="H574" s="248">
        <v>1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155</v>
      </c>
      <c r="AU574" s="254" t="s">
        <v>82</v>
      </c>
      <c r="AV574" s="14" t="s">
        <v>82</v>
      </c>
      <c r="AW574" s="14" t="s">
        <v>30</v>
      </c>
      <c r="AX574" s="14" t="s">
        <v>73</v>
      </c>
      <c r="AY574" s="254" t="s">
        <v>132</v>
      </c>
    </row>
    <row r="575" s="15" customFormat="1">
      <c r="A575" s="15"/>
      <c r="B575" s="255"/>
      <c r="C575" s="256"/>
      <c r="D575" s="235" t="s">
        <v>155</v>
      </c>
      <c r="E575" s="257" t="s">
        <v>1</v>
      </c>
      <c r="F575" s="258" t="s">
        <v>160</v>
      </c>
      <c r="G575" s="256"/>
      <c r="H575" s="259">
        <v>4.4400000000000004</v>
      </c>
      <c r="I575" s="260"/>
      <c r="J575" s="256"/>
      <c r="K575" s="256"/>
      <c r="L575" s="261"/>
      <c r="M575" s="262"/>
      <c r="N575" s="263"/>
      <c r="O575" s="263"/>
      <c r="P575" s="263"/>
      <c r="Q575" s="263"/>
      <c r="R575" s="263"/>
      <c r="S575" s="263"/>
      <c r="T575" s="264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5" t="s">
        <v>155</v>
      </c>
      <c r="AU575" s="265" t="s">
        <v>82</v>
      </c>
      <c r="AV575" s="15" t="s">
        <v>138</v>
      </c>
      <c r="AW575" s="15" t="s">
        <v>30</v>
      </c>
      <c r="AX575" s="15" t="s">
        <v>78</v>
      </c>
      <c r="AY575" s="265" t="s">
        <v>132</v>
      </c>
    </row>
    <row r="576" s="2" customFormat="1" ht="24.15" customHeight="1">
      <c r="A576" s="38"/>
      <c r="B576" s="39"/>
      <c r="C576" s="219" t="s">
        <v>767</v>
      </c>
      <c r="D576" s="219" t="s">
        <v>134</v>
      </c>
      <c r="E576" s="220" t="s">
        <v>768</v>
      </c>
      <c r="F576" s="221" t="s">
        <v>769</v>
      </c>
      <c r="G576" s="222" t="s">
        <v>273</v>
      </c>
      <c r="H576" s="223">
        <v>39.171999999999997</v>
      </c>
      <c r="I576" s="224"/>
      <c r="J576" s="225">
        <f>ROUND(I576*H576,2)</f>
        <v>0</v>
      </c>
      <c r="K576" s="226"/>
      <c r="L576" s="44"/>
      <c r="M576" s="227" t="s">
        <v>1</v>
      </c>
      <c r="N576" s="228" t="s">
        <v>38</v>
      </c>
      <c r="O576" s="91"/>
      <c r="P576" s="229">
        <f>O576*H576</f>
        <v>0</v>
      </c>
      <c r="Q576" s="229">
        <v>0.0017099999999999999</v>
      </c>
      <c r="R576" s="229">
        <f>Q576*H576</f>
        <v>0.066984119999999994</v>
      </c>
      <c r="S576" s="229">
        <v>0</v>
      </c>
      <c r="T576" s="230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31" t="s">
        <v>138</v>
      </c>
      <c r="AT576" s="231" t="s">
        <v>134</v>
      </c>
      <c r="AU576" s="231" t="s">
        <v>82</v>
      </c>
      <c r="AY576" s="17" t="s">
        <v>132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7" t="s">
        <v>78</v>
      </c>
      <c r="BK576" s="232">
        <f>ROUND(I576*H576,2)</f>
        <v>0</v>
      </c>
      <c r="BL576" s="17" t="s">
        <v>138</v>
      </c>
      <c r="BM576" s="231" t="s">
        <v>770</v>
      </c>
    </row>
    <row r="577" s="13" customFormat="1">
      <c r="A577" s="13"/>
      <c r="B577" s="233"/>
      <c r="C577" s="234"/>
      <c r="D577" s="235" t="s">
        <v>155</v>
      </c>
      <c r="E577" s="236" t="s">
        <v>1</v>
      </c>
      <c r="F577" s="237" t="s">
        <v>665</v>
      </c>
      <c r="G577" s="234"/>
      <c r="H577" s="236" t="s">
        <v>1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155</v>
      </c>
      <c r="AU577" s="243" t="s">
        <v>82</v>
      </c>
      <c r="AV577" s="13" t="s">
        <v>78</v>
      </c>
      <c r="AW577" s="13" t="s">
        <v>30</v>
      </c>
      <c r="AX577" s="13" t="s">
        <v>73</v>
      </c>
      <c r="AY577" s="243" t="s">
        <v>132</v>
      </c>
    </row>
    <row r="578" s="14" customFormat="1">
      <c r="A578" s="14"/>
      <c r="B578" s="244"/>
      <c r="C578" s="245"/>
      <c r="D578" s="235" t="s">
        <v>155</v>
      </c>
      <c r="E578" s="246" t="s">
        <v>1</v>
      </c>
      <c r="F578" s="247" t="s">
        <v>476</v>
      </c>
      <c r="G578" s="245"/>
      <c r="H578" s="248">
        <v>32.072000000000003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155</v>
      </c>
      <c r="AU578" s="254" t="s">
        <v>82</v>
      </c>
      <c r="AV578" s="14" t="s">
        <v>82</v>
      </c>
      <c r="AW578" s="14" t="s">
        <v>30</v>
      </c>
      <c r="AX578" s="14" t="s">
        <v>73</v>
      </c>
      <c r="AY578" s="254" t="s">
        <v>132</v>
      </c>
    </row>
    <row r="579" s="14" customFormat="1">
      <c r="A579" s="14"/>
      <c r="B579" s="244"/>
      <c r="C579" s="245"/>
      <c r="D579" s="235" t="s">
        <v>155</v>
      </c>
      <c r="E579" s="246" t="s">
        <v>1</v>
      </c>
      <c r="F579" s="247" t="s">
        <v>603</v>
      </c>
      <c r="G579" s="245"/>
      <c r="H579" s="248">
        <v>7.0999999999999996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155</v>
      </c>
      <c r="AU579" s="254" t="s">
        <v>82</v>
      </c>
      <c r="AV579" s="14" t="s">
        <v>82</v>
      </c>
      <c r="AW579" s="14" t="s">
        <v>30</v>
      </c>
      <c r="AX579" s="14" t="s">
        <v>73</v>
      </c>
      <c r="AY579" s="254" t="s">
        <v>132</v>
      </c>
    </row>
    <row r="580" s="15" customFormat="1">
      <c r="A580" s="15"/>
      <c r="B580" s="255"/>
      <c r="C580" s="256"/>
      <c r="D580" s="235" t="s">
        <v>155</v>
      </c>
      <c r="E580" s="257" t="s">
        <v>1</v>
      </c>
      <c r="F580" s="258" t="s">
        <v>160</v>
      </c>
      <c r="G580" s="256"/>
      <c r="H580" s="259">
        <v>39.171999999999997</v>
      </c>
      <c r="I580" s="260"/>
      <c r="J580" s="256"/>
      <c r="K580" s="256"/>
      <c r="L580" s="261"/>
      <c r="M580" s="262"/>
      <c r="N580" s="263"/>
      <c r="O580" s="263"/>
      <c r="P580" s="263"/>
      <c r="Q580" s="263"/>
      <c r="R580" s="263"/>
      <c r="S580" s="263"/>
      <c r="T580" s="264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5" t="s">
        <v>155</v>
      </c>
      <c r="AU580" s="265" t="s">
        <v>82</v>
      </c>
      <c r="AV580" s="15" t="s">
        <v>138</v>
      </c>
      <c r="AW580" s="15" t="s">
        <v>30</v>
      </c>
      <c r="AX580" s="15" t="s">
        <v>78</v>
      </c>
      <c r="AY580" s="265" t="s">
        <v>132</v>
      </c>
    </row>
    <row r="581" s="2" customFormat="1" ht="24.15" customHeight="1">
      <c r="A581" s="38"/>
      <c r="B581" s="39"/>
      <c r="C581" s="219" t="s">
        <v>771</v>
      </c>
      <c r="D581" s="219" t="s">
        <v>134</v>
      </c>
      <c r="E581" s="220" t="s">
        <v>772</v>
      </c>
      <c r="F581" s="221" t="s">
        <v>773</v>
      </c>
      <c r="G581" s="222" t="s">
        <v>146</v>
      </c>
      <c r="H581" s="223">
        <v>10</v>
      </c>
      <c r="I581" s="224"/>
      <c r="J581" s="225">
        <f>ROUND(I581*H581,2)</f>
        <v>0</v>
      </c>
      <c r="K581" s="226"/>
      <c r="L581" s="44"/>
      <c r="M581" s="227" t="s">
        <v>1</v>
      </c>
      <c r="N581" s="228" t="s">
        <v>38</v>
      </c>
      <c r="O581" s="91"/>
      <c r="P581" s="229">
        <f>O581*H581</f>
        <v>0</v>
      </c>
      <c r="Q581" s="229">
        <v>0.00048999999999999998</v>
      </c>
      <c r="R581" s="229">
        <f>Q581*H581</f>
        <v>0.0048999999999999998</v>
      </c>
      <c r="S581" s="229">
        <v>0</v>
      </c>
      <c r="T581" s="230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31" t="s">
        <v>172</v>
      </c>
      <c r="AT581" s="231" t="s">
        <v>134</v>
      </c>
      <c r="AU581" s="231" t="s">
        <v>82</v>
      </c>
      <c r="AY581" s="17" t="s">
        <v>132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17" t="s">
        <v>78</v>
      </c>
      <c r="BK581" s="232">
        <f>ROUND(I581*H581,2)</f>
        <v>0</v>
      </c>
      <c r="BL581" s="17" t="s">
        <v>172</v>
      </c>
      <c r="BM581" s="231" t="s">
        <v>774</v>
      </c>
    </row>
    <row r="582" s="2" customFormat="1" ht="24.15" customHeight="1">
      <c r="A582" s="38"/>
      <c r="B582" s="39"/>
      <c r="C582" s="219" t="s">
        <v>775</v>
      </c>
      <c r="D582" s="219" t="s">
        <v>134</v>
      </c>
      <c r="E582" s="220" t="s">
        <v>776</v>
      </c>
      <c r="F582" s="221" t="s">
        <v>777</v>
      </c>
      <c r="G582" s="222" t="s">
        <v>146</v>
      </c>
      <c r="H582" s="223">
        <v>4</v>
      </c>
      <c r="I582" s="224"/>
      <c r="J582" s="225">
        <f>ROUND(I582*H582,2)</f>
        <v>0</v>
      </c>
      <c r="K582" s="226"/>
      <c r="L582" s="44"/>
      <c r="M582" s="227" t="s">
        <v>1</v>
      </c>
      <c r="N582" s="228" t="s">
        <v>38</v>
      </c>
      <c r="O582" s="91"/>
      <c r="P582" s="229">
        <f>O582*H582</f>
        <v>0</v>
      </c>
      <c r="Q582" s="229">
        <v>0.00017000000000000001</v>
      </c>
      <c r="R582" s="229">
        <f>Q582*H582</f>
        <v>0.00068000000000000005</v>
      </c>
      <c r="S582" s="229">
        <v>0</v>
      </c>
      <c r="T582" s="230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31" t="s">
        <v>172</v>
      </c>
      <c r="AT582" s="231" t="s">
        <v>134</v>
      </c>
      <c r="AU582" s="231" t="s">
        <v>82</v>
      </c>
      <c r="AY582" s="17" t="s">
        <v>132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7" t="s">
        <v>78</v>
      </c>
      <c r="BK582" s="232">
        <f>ROUND(I582*H582,2)</f>
        <v>0</v>
      </c>
      <c r="BL582" s="17" t="s">
        <v>172</v>
      </c>
      <c r="BM582" s="231" t="s">
        <v>778</v>
      </c>
    </row>
    <row r="583" s="2" customFormat="1" ht="24.15" customHeight="1">
      <c r="A583" s="38"/>
      <c r="B583" s="39"/>
      <c r="C583" s="219" t="s">
        <v>779</v>
      </c>
      <c r="D583" s="219" t="s">
        <v>134</v>
      </c>
      <c r="E583" s="220" t="s">
        <v>780</v>
      </c>
      <c r="F583" s="221" t="s">
        <v>781</v>
      </c>
      <c r="G583" s="222" t="s">
        <v>273</v>
      </c>
      <c r="H583" s="223">
        <v>92</v>
      </c>
      <c r="I583" s="224"/>
      <c r="J583" s="225">
        <f>ROUND(I583*H583,2)</f>
        <v>0</v>
      </c>
      <c r="K583" s="226"/>
      <c r="L583" s="44"/>
      <c r="M583" s="227" t="s">
        <v>1</v>
      </c>
      <c r="N583" s="228" t="s">
        <v>38</v>
      </c>
      <c r="O583" s="91"/>
      <c r="P583" s="229">
        <f>O583*H583</f>
        <v>0</v>
      </c>
      <c r="Q583" s="229">
        <v>0.0017099999999999999</v>
      </c>
      <c r="R583" s="229">
        <f>Q583*H583</f>
        <v>0.15731999999999999</v>
      </c>
      <c r="S583" s="229">
        <v>0</v>
      </c>
      <c r="T583" s="230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1" t="s">
        <v>172</v>
      </c>
      <c r="AT583" s="231" t="s">
        <v>134</v>
      </c>
      <c r="AU583" s="231" t="s">
        <v>82</v>
      </c>
      <c r="AY583" s="17" t="s">
        <v>132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17" t="s">
        <v>78</v>
      </c>
      <c r="BK583" s="232">
        <f>ROUND(I583*H583,2)</f>
        <v>0</v>
      </c>
      <c r="BL583" s="17" t="s">
        <v>172</v>
      </c>
      <c r="BM583" s="231" t="s">
        <v>782</v>
      </c>
    </row>
    <row r="584" s="2" customFormat="1" ht="24.15" customHeight="1">
      <c r="A584" s="38"/>
      <c r="B584" s="39"/>
      <c r="C584" s="219" t="s">
        <v>783</v>
      </c>
      <c r="D584" s="219" t="s">
        <v>134</v>
      </c>
      <c r="E584" s="220" t="s">
        <v>784</v>
      </c>
      <c r="F584" s="221" t="s">
        <v>785</v>
      </c>
      <c r="G584" s="222" t="s">
        <v>307</v>
      </c>
      <c r="H584" s="223">
        <v>1.5509999999999999</v>
      </c>
      <c r="I584" s="224"/>
      <c r="J584" s="225">
        <f>ROUND(I584*H584,2)</f>
        <v>0</v>
      </c>
      <c r="K584" s="226"/>
      <c r="L584" s="44"/>
      <c r="M584" s="227" t="s">
        <v>1</v>
      </c>
      <c r="N584" s="228" t="s">
        <v>38</v>
      </c>
      <c r="O584" s="91"/>
      <c r="P584" s="229">
        <f>O584*H584</f>
        <v>0</v>
      </c>
      <c r="Q584" s="229">
        <v>0</v>
      </c>
      <c r="R584" s="229">
        <f>Q584*H584</f>
        <v>0</v>
      </c>
      <c r="S584" s="229">
        <v>0</v>
      </c>
      <c r="T584" s="230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31" t="s">
        <v>172</v>
      </c>
      <c r="AT584" s="231" t="s">
        <v>134</v>
      </c>
      <c r="AU584" s="231" t="s">
        <v>82</v>
      </c>
      <c r="AY584" s="17" t="s">
        <v>132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7" t="s">
        <v>78</v>
      </c>
      <c r="BK584" s="232">
        <f>ROUND(I584*H584,2)</f>
        <v>0</v>
      </c>
      <c r="BL584" s="17" t="s">
        <v>172</v>
      </c>
      <c r="BM584" s="231" t="s">
        <v>786</v>
      </c>
    </row>
    <row r="585" s="2" customFormat="1" ht="24.15" customHeight="1">
      <c r="A585" s="38"/>
      <c r="B585" s="39"/>
      <c r="C585" s="219" t="s">
        <v>787</v>
      </c>
      <c r="D585" s="219" t="s">
        <v>134</v>
      </c>
      <c r="E585" s="220" t="s">
        <v>788</v>
      </c>
      <c r="F585" s="221" t="s">
        <v>789</v>
      </c>
      <c r="G585" s="222" t="s">
        <v>307</v>
      </c>
      <c r="H585" s="223">
        <v>1.5509999999999999</v>
      </c>
      <c r="I585" s="224"/>
      <c r="J585" s="225">
        <f>ROUND(I585*H585,2)</f>
        <v>0</v>
      </c>
      <c r="K585" s="226"/>
      <c r="L585" s="44"/>
      <c r="M585" s="227" t="s">
        <v>1</v>
      </c>
      <c r="N585" s="228" t="s">
        <v>38</v>
      </c>
      <c r="O585" s="91"/>
      <c r="P585" s="229">
        <f>O585*H585</f>
        <v>0</v>
      </c>
      <c r="Q585" s="229">
        <v>0</v>
      </c>
      <c r="R585" s="229">
        <f>Q585*H585</f>
        <v>0</v>
      </c>
      <c r="S585" s="229">
        <v>0</v>
      </c>
      <c r="T585" s="230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31" t="s">
        <v>172</v>
      </c>
      <c r="AT585" s="231" t="s">
        <v>134</v>
      </c>
      <c r="AU585" s="231" t="s">
        <v>82</v>
      </c>
      <c r="AY585" s="17" t="s">
        <v>132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17" t="s">
        <v>78</v>
      </c>
      <c r="BK585" s="232">
        <f>ROUND(I585*H585,2)</f>
        <v>0</v>
      </c>
      <c r="BL585" s="17" t="s">
        <v>172</v>
      </c>
      <c r="BM585" s="231" t="s">
        <v>790</v>
      </c>
    </row>
    <row r="586" s="2" customFormat="1" ht="24.15" customHeight="1">
      <c r="A586" s="38"/>
      <c r="B586" s="39"/>
      <c r="C586" s="219" t="s">
        <v>791</v>
      </c>
      <c r="D586" s="219" t="s">
        <v>134</v>
      </c>
      <c r="E586" s="220" t="s">
        <v>792</v>
      </c>
      <c r="F586" s="221" t="s">
        <v>793</v>
      </c>
      <c r="G586" s="222" t="s">
        <v>307</v>
      </c>
      <c r="H586" s="223">
        <v>1.5509999999999999</v>
      </c>
      <c r="I586" s="224"/>
      <c r="J586" s="225">
        <f>ROUND(I586*H586,2)</f>
        <v>0</v>
      </c>
      <c r="K586" s="226"/>
      <c r="L586" s="44"/>
      <c r="M586" s="227" t="s">
        <v>1</v>
      </c>
      <c r="N586" s="228" t="s">
        <v>38</v>
      </c>
      <c r="O586" s="91"/>
      <c r="P586" s="229">
        <f>O586*H586</f>
        <v>0</v>
      </c>
      <c r="Q586" s="229">
        <v>0</v>
      </c>
      <c r="R586" s="229">
        <f>Q586*H586</f>
        <v>0</v>
      </c>
      <c r="S586" s="229">
        <v>0</v>
      </c>
      <c r="T586" s="230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1" t="s">
        <v>172</v>
      </c>
      <c r="AT586" s="231" t="s">
        <v>134</v>
      </c>
      <c r="AU586" s="231" t="s">
        <v>82</v>
      </c>
      <c r="AY586" s="17" t="s">
        <v>132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7" t="s">
        <v>78</v>
      </c>
      <c r="BK586" s="232">
        <f>ROUND(I586*H586,2)</f>
        <v>0</v>
      </c>
      <c r="BL586" s="17" t="s">
        <v>172</v>
      </c>
      <c r="BM586" s="231" t="s">
        <v>794</v>
      </c>
    </row>
    <row r="587" s="12" customFormat="1" ht="22.8" customHeight="1">
      <c r="A587" s="12"/>
      <c r="B587" s="203"/>
      <c r="C587" s="204"/>
      <c r="D587" s="205" t="s">
        <v>72</v>
      </c>
      <c r="E587" s="217" t="s">
        <v>795</v>
      </c>
      <c r="F587" s="217" t="s">
        <v>796</v>
      </c>
      <c r="G587" s="204"/>
      <c r="H587" s="204"/>
      <c r="I587" s="207"/>
      <c r="J587" s="218">
        <f>BK587</f>
        <v>0</v>
      </c>
      <c r="K587" s="204"/>
      <c r="L587" s="209"/>
      <c r="M587" s="210"/>
      <c r="N587" s="211"/>
      <c r="O587" s="211"/>
      <c r="P587" s="212">
        <f>SUM(P588:P596)</f>
        <v>0</v>
      </c>
      <c r="Q587" s="211"/>
      <c r="R587" s="212">
        <f>SUM(R588:R596)</f>
        <v>0.01272</v>
      </c>
      <c r="S587" s="211"/>
      <c r="T587" s="213">
        <f>SUM(T588:T596)</f>
        <v>0.50880000000000003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14" t="s">
        <v>82</v>
      </c>
      <c r="AT587" s="215" t="s">
        <v>72</v>
      </c>
      <c r="AU587" s="215" t="s">
        <v>78</v>
      </c>
      <c r="AY587" s="214" t="s">
        <v>132</v>
      </c>
      <c r="BK587" s="216">
        <f>SUM(BK588:BK596)</f>
        <v>0</v>
      </c>
    </row>
    <row r="588" s="2" customFormat="1" ht="33" customHeight="1">
      <c r="A588" s="38"/>
      <c r="B588" s="39"/>
      <c r="C588" s="219" t="s">
        <v>797</v>
      </c>
      <c r="D588" s="219" t="s">
        <v>134</v>
      </c>
      <c r="E588" s="220" t="s">
        <v>798</v>
      </c>
      <c r="F588" s="221" t="s">
        <v>799</v>
      </c>
      <c r="G588" s="222" t="s">
        <v>273</v>
      </c>
      <c r="H588" s="223">
        <v>31.800000000000001</v>
      </c>
      <c r="I588" s="224"/>
      <c r="J588" s="225">
        <f>ROUND(I588*H588,2)</f>
        <v>0</v>
      </c>
      <c r="K588" s="226"/>
      <c r="L588" s="44"/>
      <c r="M588" s="227" t="s">
        <v>1</v>
      </c>
      <c r="N588" s="228" t="s">
        <v>38</v>
      </c>
      <c r="O588" s="91"/>
      <c r="P588" s="229">
        <f>O588*H588</f>
        <v>0</v>
      </c>
      <c r="Q588" s="229">
        <v>0</v>
      </c>
      <c r="R588" s="229">
        <f>Q588*H588</f>
        <v>0</v>
      </c>
      <c r="S588" s="229">
        <v>0.016</v>
      </c>
      <c r="T588" s="230">
        <f>S588*H588</f>
        <v>0.50880000000000003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31" t="s">
        <v>172</v>
      </c>
      <c r="AT588" s="231" t="s">
        <v>134</v>
      </c>
      <c r="AU588" s="231" t="s">
        <v>82</v>
      </c>
      <c r="AY588" s="17" t="s">
        <v>132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7" t="s">
        <v>78</v>
      </c>
      <c r="BK588" s="232">
        <f>ROUND(I588*H588,2)</f>
        <v>0</v>
      </c>
      <c r="BL588" s="17" t="s">
        <v>172</v>
      </c>
      <c r="BM588" s="231" t="s">
        <v>800</v>
      </c>
    </row>
    <row r="589" s="14" customFormat="1">
      <c r="A589" s="14"/>
      <c r="B589" s="244"/>
      <c r="C589" s="245"/>
      <c r="D589" s="235" t="s">
        <v>155</v>
      </c>
      <c r="E589" s="246" t="s">
        <v>1</v>
      </c>
      <c r="F589" s="247" t="s">
        <v>801</v>
      </c>
      <c r="G589" s="245"/>
      <c r="H589" s="248">
        <v>31.800000000000001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155</v>
      </c>
      <c r="AU589" s="254" t="s">
        <v>82</v>
      </c>
      <c r="AV589" s="14" t="s">
        <v>82</v>
      </c>
      <c r="AW589" s="14" t="s">
        <v>30</v>
      </c>
      <c r="AX589" s="14" t="s">
        <v>78</v>
      </c>
      <c r="AY589" s="254" t="s">
        <v>132</v>
      </c>
    </row>
    <row r="590" s="2" customFormat="1" ht="24.15" customHeight="1">
      <c r="A590" s="38"/>
      <c r="B590" s="39"/>
      <c r="C590" s="219" t="s">
        <v>802</v>
      </c>
      <c r="D590" s="219" t="s">
        <v>134</v>
      </c>
      <c r="E590" s="220" t="s">
        <v>803</v>
      </c>
      <c r="F590" s="221" t="s">
        <v>804</v>
      </c>
      <c r="G590" s="222" t="s">
        <v>273</v>
      </c>
      <c r="H590" s="223">
        <v>31.800000000000001</v>
      </c>
      <c r="I590" s="224"/>
      <c r="J590" s="225">
        <f>ROUND(I590*H590,2)</f>
        <v>0</v>
      </c>
      <c r="K590" s="226"/>
      <c r="L590" s="44"/>
      <c r="M590" s="227" t="s">
        <v>1</v>
      </c>
      <c r="N590" s="228" t="s">
        <v>38</v>
      </c>
      <c r="O590" s="91"/>
      <c r="P590" s="229">
        <f>O590*H590</f>
        <v>0</v>
      </c>
      <c r="Q590" s="229">
        <v>0.00040000000000000002</v>
      </c>
      <c r="R590" s="229">
        <f>Q590*H590</f>
        <v>0.01272</v>
      </c>
      <c r="S590" s="229">
        <v>0</v>
      </c>
      <c r="T590" s="230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31" t="s">
        <v>172</v>
      </c>
      <c r="AT590" s="231" t="s">
        <v>134</v>
      </c>
      <c r="AU590" s="231" t="s">
        <v>82</v>
      </c>
      <c r="AY590" s="17" t="s">
        <v>132</v>
      </c>
      <c r="BE590" s="232">
        <f>IF(N590="základní",J590,0)</f>
        <v>0</v>
      </c>
      <c r="BF590" s="232">
        <f>IF(N590="snížená",J590,0)</f>
        <v>0</v>
      </c>
      <c r="BG590" s="232">
        <f>IF(N590="zákl. přenesená",J590,0)</f>
        <v>0</v>
      </c>
      <c r="BH590" s="232">
        <f>IF(N590="sníž. přenesená",J590,0)</f>
        <v>0</v>
      </c>
      <c r="BI590" s="232">
        <f>IF(N590="nulová",J590,0)</f>
        <v>0</v>
      </c>
      <c r="BJ590" s="17" t="s">
        <v>78</v>
      </c>
      <c r="BK590" s="232">
        <f>ROUND(I590*H590,2)</f>
        <v>0</v>
      </c>
      <c r="BL590" s="17" t="s">
        <v>172</v>
      </c>
      <c r="BM590" s="231" t="s">
        <v>805</v>
      </c>
    </row>
    <row r="591" s="14" customFormat="1">
      <c r="A591" s="14"/>
      <c r="B591" s="244"/>
      <c r="C591" s="245"/>
      <c r="D591" s="235" t="s">
        <v>155</v>
      </c>
      <c r="E591" s="246" t="s">
        <v>1</v>
      </c>
      <c r="F591" s="247" t="s">
        <v>801</v>
      </c>
      <c r="G591" s="245"/>
      <c r="H591" s="248">
        <v>31.800000000000001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155</v>
      </c>
      <c r="AU591" s="254" t="s">
        <v>82</v>
      </c>
      <c r="AV591" s="14" t="s">
        <v>82</v>
      </c>
      <c r="AW591" s="14" t="s">
        <v>30</v>
      </c>
      <c r="AX591" s="14" t="s">
        <v>78</v>
      </c>
      <c r="AY591" s="254" t="s">
        <v>132</v>
      </c>
    </row>
    <row r="592" s="2" customFormat="1" ht="16.5" customHeight="1">
      <c r="A592" s="38"/>
      <c r="B592" s="39"/>
      <c r="C592" s="266" t="s">
        <v>806</v>
      </c>
      <c r="D592" s="266" t="s">
        <v>202</v>
      </c>
      <c r="E592" s="267" t="s">
        <v>807</v>
      </c>
      <c r="F592" s="268" t="s">
        <v>808</v>
      </c>
      <c r="G592" s="269" t="s">
        <v>273</v>
      </c>
      <c r="H592" s="270">
        <v>31.800000000000001</v>
      </c>
      <c r="I592" s="271"/>
      <c r="J592" s="272">
        <f>ROUND(I592*H592,2)</f>
        <v>0</v>
      </c>
      <c r="K592" s="273"/>
      <c r="L592" s="274"/>
      <c r="M592" s="275" t="s">
        <v>1</v>
      </c>
      <c r="N592" s="276" t="s">
        <v>38</v>
      </c>
      <c r="O592" s="91"/>
      <c r="P592" s="229">
        <f>O592*H592</f>
        <v>0</v>
      </c>
      <c r="Q592" s="229">
        <v>0</v>
      </c>
      <c r="R592" s="229">
        <f>Q592*H592</f>
        <v>0</v>
      </c>
      <c r="S592" s="229">
        <v>0</v>
      </c>
      <c r="T592" s="230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31" t="s">
        <v>304</v>
      </c>
      <c r="AT592" s="231" t="s">
        <v>202</v>
      </c>
      <c r="AU592" s="231" t="s">
        <v>82</v>
      </c>
      <c r="AY592" s="17" t="s">
        <v>132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17" t="s">
        <v>78</v>
      </c>
      <c r="BK592" s="232">
        <f>ROUND(I592*H592,2)</f>
        <v>0</v>
      </c>
      <c r="BL592" s="17" t="s">
        <v>172</v>
      </c>
      <c r="BM592" s="231" t="s">
        <v>809</v>
      </c>
    </row>
    <row r="593" s="14" customFormat="1">
      <c r="A593" s="14"/>
      <c r="B593" s="244"/>
      <c r="C593" s="245"/>
      <c r="D593" s="235" t="s">
        <v>155</v>
      </c>
      <c r="E593" s="246" t="s">
        <v>1</v>
      </c>
      <c r="F593" s="247" t="s">
        <v>801</v>
      </c>
      <c r="G593" s="245"/>
      <c r="H593" s="248">
        <v>31.800000000000001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4" t="s">
        <v>155</v>
      </c>
      <c r="AU593" s="254" t="s">
        <v>82</v>
      </c>
      <c r="AV593" s="14" t="s">
        <v>82</v>
      </c>
      <c r="AW593" s="14" t="s">
        <v>30</v>
      </c>
      <c r="AX593" s="14" t="s">
        <v>78</v>
      </c>
      <c r="AY593" s="254" t="s">
        <v>132</v>
      </c>
    </row>
    <row r="594" s="2" customFormat="1" ht="24.15" customHeight="1">
      <c r="A594" s="38"/>
      <c r="B594" s="39"/>
      <c r="C594" s="219" t="s">
        <v>810</v>
      </c>
      <c r="D594" s="219" t="s">
        <v>134</v>
      </c>
      <c r="E594" s="220" t="s">
        <v>811</v>
      </c>
      <c r="F594" s="221" t="s">
        <v>812</v>
      </c>
      <c r="G594" s="222" t="s">
        <v>307</v>
      </c>
      <c r="H594" s="223">
        <v>0.012999999999999999</v>
      </c>
      <c r="I594" s="224"/>
      <c r="J594" s="225">
        <f>ROUND(I594*H594,2)</f>
        <v>0</v>
      </c>
      <c r="K594" s="226"/>
      <c r="L594" s="44"/>
      <c r="M594" s="227" t="s">
        <v>1</v>
      </c>
      <c r="N594" s="228" t="s">
        <v>38</v>
      </c>
      <c r="O594" s="91"/>
      <c r="P594" s="229">
        <f>O594*H594</f>
        <v>0</v>
      </c>
      <c r="Q594" s="229">
        <v>0</v>
      </c>
      <c r="R594" s="229">
        <f>Q594*H594</f>
        <v>0</v>
      </c>
      <c r="S594" s="229">
        <v>0</v>
      </c>
      <c r="T594" s="230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31" t="s">
        <v>172</v>
      </c>
      <c r="AT594" s="231" t="s">
        <v>134</v>
      </c>
      <c r="AU594" s="231" t="s">
        <v>82</v>
      </c>
      <c r="AY594" s="17" t="s">
        <v>132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7" t="s">
        <v>78</v>
      </c>
      <c r="BK594" s="232">
        <f>ROUND(I594*H594,2)</f>
        <v>0</v>
      </c>
      <c r="BL594" s="17" t="s">
        <v>172</v>
      </c>
      <c r="BM594" s="231" t="s">
        <v>813</v>
      </c>
    </row>
    <row r="595" s="2" customFormat="1" ht="24.15" customHeight="1">
      <c r="A595" s="38"/>
      <c r="B595" s="39"/>
      <c r="C595" s="219" t="s">
        <v>814</v>
      </c>
      <c r="D595" s="219" t="s">
        <v>134</v>
      </c>
      <c r="E595" s="220" t="s">
        <v>815</v>
      </c>
      <c r="F595" s="221" t="s">
        <v>816</v>
      </c>
      <c r="G595" s="222" t="s">
        <v>307</v>
      </c>
      <c r="H595" s="223">
        <v>0.012999999999999999</v>
      </c>
      <c r="I595" s="224"/>
      <c r="J595" s="225">
        <f>ROUND(I595*H595,2)</f>
        <v>0</v>
      </c>
      <c r="K595" s="226"/>
      <c r="L595" s="44"/>
      <c r="M595" s="227" t="s">
        <v>1</v>
      </c>
      <c r="N595" s="228" t="s">
        <v>38</v>
      </c>
      <c r="O595" s="91"/>
      <c r="P595" s="229">
        <f>O595*H595</f>
        <v>0</v>
      </c>
      <c r="Q595" s="229">
        <v>0</v>
      </c>
      <c r="R595" s="229">
        <f>Q595*H595</f>
        <v>0</v>
      </c>
      <c r="S595" s="229">
        <v>0</v>
      </c>
      <c r="T595" s="230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31" t="s">
        <v>172</v>
      </c>
      <c r="AT595" s="231" t="s">
        <v>134</v>
      </c>
      <c r="AU595" s="231" t="s">
        <v>82</v>
      </c>
      <c r="AY595" s="17" t="s">
        <v>132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7" t="s">
        <v>78</v>
      </c>
      <c r="BK595" s="232">
        <f>ROUND(I595*H595,2)</f>
        <v>0</v>
      </c>
      <c r="BL595" s="17" t="s">
        <v>172</v>
      </c>
      <c r="BM595" s="231" t="s">
        <v>817</v>
      </c>
    </row>
    <row r="596" s="2" customFormat="1" ht="24.15" customHeight="1">
      <c r="A596" s="38"/>
      <c r="B596" s="39"/>
      <c r="C596" s="219" t="s">
        <v>818</v>
      </c>
      <c r="D596" s="219" t="s">
        <v>134</v>
      </c>
      <c r="E596" s="220" t="s">
        <v>819</v>
      </c>
      <c r="F596" s="221" t="s">
        <v>820</v>
      </c>
      <c r="G596" s="222" t="s">
        <v>307</v>
      </c>
      <c r="H596" s="223">
        <v>0.012999999999999999</v>
      </c>
      <c r="I596" s="224"/>
      <c r="J596" s="225">
        <f>ROUND(I596*H596,2)</f>
        <v>0</v>
      </c>
      <c r="K596" s="226"/>
      <c r="L596" s="44"/>
      <c r="M596" s="227" t="s">
        <v>1</v>
      </c>
      <c r="N596" s="228" t="s">
        <v>38</v>
      </c>
      <c r="O596" s="91"/>
      <c r="P596" s="229">
        <f>O596*H596</f>
        <v>0</v>
      </c>
      <c r="Q596" s="229">
        <v>0</v>
      </c>
      <c r="R596" s="229">
        <f>Q596*H596</f>
        <v>0</v>
      </c>
      <c r="S596" s="229">
        <v>0</v>
      </c>
      <c r="T596" s="230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31" t="s">
        <v>172</v>
      </c>
      <c r="AT596" s="231" t="s">
        <v>134</v>
      </c>
      <c r="AU596" s="231" t="s">
        <v>82</v>
      </c>
      <c r="AY596" s="17" t="s">
        <v>132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7" t="s">
        <v>78</v>
      </c>
      <c r="BK596" s="232">
        <f>ROUND(I596*H596,2)</f>
        <v>0</v>
      </c>
      <c r="BL596" s="17" t="s">
        <v>172</v>
      </c>
      <c r="BM596" s="231" t="s">
        <v>821</v>
      </c>
    </row>
    <row r="597" s="12" customFormat="1" ht="22.8" customHeight="1">
      <c r="A597" s="12"/>
      <c r="B597" s="203"/>
      <c r="C597" s="204"/>
      <c r="D597" s="205" t="s">
        <v>72</v>
      </c>
      <c r="E597" s="217" t="s">
        <v>822</v>
      </c>
      <c r="F597" s="217" t="s">
        <v>823</v>
      </c>
      <c r="G597" s="204"/>
      <c r="H597" s="204"/>
      <c r="I597" s="207"/>
      <c r="J597" s="218">
        <f>BK597</f>
        <v>0</v>
      </c>
      <c r="K597" s="204"/>
      <c r="L597" s="209"/>
      <c r="M597" s="210"/>
      <c r="N597" s="211"/>
      <c r="O597" s="211"/>
      <c r="P597" s="212">
        <f>SUM(P598:P599)</f>
        <v>0</v>
      </c>
      <c r="Q597" s="211"/>
      <c r="R597" s="212">
        <f>SUM(R598:R599)</f>
        <v>0.0061428400000000001</v>
      </c>
      <c r="S597" s="211"/>
      <c r="T597" s="213">
        <f>SUM(T598:T599)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14" t="s">
        <v>82</v>
      </c>
      <c r="AT597" s="215" t="s">
        <v>72</v>
      </c>
      <c r="AU597" s="215" t="s">
        <v>78</v>
      </c>
      <c r="AY597" s="214" t="s">
        <v>132</v>
      </c>
      <c r="BK597" s="216">
        <f>SUM(BK598:BK599)</f>
        <v>0</v>
      </c>
    </row>
    <row r="598" s="2" customFormat="1" ht="24.15" customHeight="1">
      <c r="A598" s="38"/>
      <c r="B598" s="39"/>
      <c r="C598" s="219" t="s">
        <v>824</v>
      </c>
      <c r="D598" s="219" t="s">
        <v>134</v>
      </c>
      <c r="E598" s="220" t="s">
        <v>825</v>
      </c>
      <c r="F598" s="221" t="s">
        <v>826</v>
      </c>
      <c r="G598" s="222" t="s">
        <v>137</v>
      </c>
      <c r="H598" s="223">
        <v>27.922000000000001</v>
      </c>
      <c r="I598" s="224"/>
      <c r="J598" s="225">
        <f>ROUND(I598*H598,2)</f>
        <v>0</v>
      </c>
      <c r="K598" s="226"/>
      <c r="L598" s="44"/>
      <c r="M598" s="227" t="s">
        <v>1</v>
      </c>
      <c r="N598" s="228" t="s">
        <v>38</v>
      </c>
      <c r="O598" s="91"/>
      <c r="P598" s="229">
        <f>O598*H598</f>
        <v>0</v>
      </c>
      <c r="Q598" s="229">
        <v>0.00022000000000000001</v>
      </c>
      <c r="R598" s="229">
        <f>Q598*H598</f>
        <v>0.0061428400000000001</v>
      </c>
      <c r="S598" s="229">
        <v>0</v>
      </c>
      <c r="T598" s="230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31" t="s">
        <v>172</v>
      </c>
      <c r="AT598" s="231" t="s">
        <v>134</v>
      </c>
      <c r="AU598" s="231" t="s">
        <v>82</v>
      </c>
      <c r="AY598" s="17" t="s">
        <v>132</v>
      </c>
      <c r="BE598" s="232">
        <f>IF(N598="základní",J598,0)</f>
        <v>0</v>
      </c>
      <c r="BF598" s="232">
        <f>IF(N598="snížená",J598,0)</f>
        <v>0</v>
      </c>
      <c r="BG598" s="232">
        <f>IF(N598="zákl. přenesená",J598,0)</f>
        <v>0</v>
      </c>
      <c r="BH598" s="232">
        <f>IF(N598="sníž. přenesená",J598,0)</f>
        <v>0</v>
      </c>
      <c r="BI598" s="232">
        <f>IF(N598="nulová",J598,0)</f>
        <v>0</v>
      </c>
      <c r="BJ598" s="17" t="s">
        <v>78</v>
      </c>
      <c r="BK598" s="232">
        <f>ROUND(I598*H598,2)</f>
        <v>0</v>
      </c>
      <c r="BL598" s="17" t="s">
        <v>172</v>
      </c>
      <c r="BM598" s="231" t="s">
        <v>827</v>
      </c>
    </row>
    <row r="599" s="14" customFormat="1">
      <c r="A599" s="14"/>
      <c r="B599" s="244"/>
      <c r="C599" s="245"/>
      <c r="D599" s="235" t="s">
        <v>155</v>
      </c>
      <c r="E599" s="246" t="s">
        <v>1</v>
      </c>
      <c r="F599" s="247" t="s">
        <v>828</v>
      </c>
      <c r="G599" s="245"/>
      <c r="H599" s="248">
        <v>27.922000000000001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155</v>
      </c>
      <c r="AU599" s="254" t="s">
        <v>82</v>
      </c>
      <c r="AV599" s="14" t="s">
        <v>82</v>
      </c>
      <c r="AW599" s="14" t="s">
        <v>30</v>
      </c>
      <c r="AX599" s="14" t="s">
        <v>78</v>
      </c>
      <c r="AY599" s="254" t="s">
        <v>132</v>
      </c>
    </row>
    <row r="600" s="12" customFormat="1" ht="22.8" customHeight="1">
      <c r="A600" s="12"/>
      <c r="B600" s="203"/>
      <c r="C600" s="204"/>
      <c r="D600" s="205" t="s">
        <v>72</v>
      </c>
      <c r="E600" s="217" t="s">
        <v>829</v>
      </c>
      <c r="F600" s="217" t="s">
        <v>830</v>
      </c>
      <c r="G600" s="204"/>
      <c r="H600" s="204"/>
      <c r="I600" s="207"/>
      <c r="J600" s="218">
        <f>BK600</f>
        <v>0</v>
      </c>
      <c r="K600" s="204"/>
      <c r="L600" s="209"/>
      <c r="M600" s="210"/>
      <c r="N600" s="211"/>
      <c r="O600" s="211"/>
      <c r="P600" s="212">
        <f>SUM(P601:P609)</f>
        <v>0</v>
      </c>
      <c r="Q600" s="211"/>
      <c r="R600" s="212">
        <f>SUM(R601:R609)</f>
        <v>2.2454999999999998</v>
      </c>
      <c r="S600" s="211"/>
      <c r="T600" s="213">
        <f>SUM(T601:T609)</f>
        <v>0.46500000000000002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14" t="s">
        <v>82</v>
      </c>
      <c r="AT600" s="215" t="s">
        <v>72</v>
      </c>
      <c r="AU600" s="215" t="s">
        <v>78</v>
      </c>
      <c r="AY600" s="214" t="s">
        <v>132</v>
      </c>
      <c r="BK600" s="216">
        <f>SUM(BK601:BK609)</f>
        <v>0</v>
      </c>
    </row>
    <row r="601" s="2" customFormat="1" ht="16.5" customHeight="1">
      <c r="A601" s="38"/>
      <c r="B601" s="39"/>
      <c r="C601" s="219" t="s">
        <v>831</v>
      </c>
      <c r="D601" s="219" t="s">
        <v>134</v>
      </c>
      <c r="E601" s="220" t="s">
        <v>832</v>
      </c>
      <c r="F601" s="221" t="s">
        <v>833</v>
      </c>
      <c r="G601" s="222" t="s">
        <v>137</v>
      </c>
      <c r="H601" s="223">
        <v>1500</v>
      </c>
      <c r="I601" s="224"/>
      <c r="J601" s="225">
        <f>ROUND(I601*H601,2)</f>
        <v>0</v>
      </c>
      <c r="K601" s="226"/>
      <c r="L601" s="44"/>
      <c r="M601" s="227" t="s">
        <v>1</v>
      </c>
      <c r="N601" s="228" t="s">
        <v>38</v>
      </c>
      <c r="O601" s="91"/>
      <c r="P601" s="229">
        <f>O601*H601</f>
        <v>0</v>
      </c>
      <c r="Q601" s="229">
        <v>0.001</v>
      </c>
      <c r="R601" s="229">
        <f>Q601*H601</f>
        <v>1.5</v>
      </c>
      <c r="S601" s="229">
        <v>0.00031</v>
      </c>
      <c r="T601" s="230">
        <f>S601*H601</f>
        <v>0.46500000000000002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31" t="s">
        <v>172</v>
      </c>
      <c r="AT601" s="231" t="s">
        <v>134</v>
      </c>
      <c r="AU601" s="231" t="s">
        <v>82</v>
      </c>
      <c r="AY601" s="17" t="s">
        <v>132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17" t="s">
        <v>78</v>
      </c>
      <c r="BK601" s="232">
        <f>ROUND(I601*H601,2)</f>
        <v>0</v>
      </c>
      <c r="BL601" s="17" t="s">
        <v>172</v>
      </c>
      <c r="BM601" s="231" t="s">
        <v>834</v>
      </c>
    </row>
    <row r="602" s="13" customFormat="1">
      <c r="A602" s="13"/>
      <c r="B602" s="233"/>
      <c r="C602" s="234"/>
      <c r="D602" s="235" t="s">
        <v>155</v>
      </c>
      <c r="E602" s="236" t="s">
        <v>1</v>
      </c>
      <c r="F602" s="237" t="s">
        <v>835</v>
      </c>
      <c r="G602" s="234"/>
      <c r="H602" s="236" t="s">
        <v>1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155</v>
      </c>
      <c r="AU602" s="243" t="s">
        <v>82</v>
      </c>
      <c r="AV602" s="13" t="s">
        <v>78</v>
      </c>
      <c r="AW602" s="13" t="s">
        <v>30</v>
      </c>
      <c r="AX602" s="13" t="s">
        <v>73</v>
      </c>
      <c r="AY602" s="243" t="s">
        <v>132</v>
      </c>
    </row>
    <row r="603" s="14" customFormat="1">
      <c r="A603" s="14"/>
      <c r="B603" s="244"/>
      <c r="C603" s="245"/>
      <c r="D603" s="235" t="s">
        <v>155</v>
      </c>
      <c r="E603" s="246" t="s">
        <v>1</v>
      </c>
      <c r="F603" s="247" t="s">
        <v>836</v>
      </c>
      <c r="G603" s="245"/>
      <c r="H603" s="248">
        <v>1500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155</v>
      </c>
      <c r="AU603" s="254" t="s">
        <v>82</v>
      </c>
      <c r="AV603" s="14" t="s">
        <v>82</v>
      </c>
      <c r="AW603" s="14" t="s">
        <v>30</v>
      </c>
      <c r="AX603" s="14" t="s">
        <v>78</v>
      </c>
      <c r="AY603" s="254" t="s">
        <v>132</v>
      </c>
    </row>
    <row r="604" s="2" customFormat="1" ht="24.15" customHeight="1">
      <c r="A604" s="38"/>
      <c r="B604" s="39"/>
      <c r="C604" s="219" t="s">
        <v>837</v>
      </c>
      <c r="D604" s="219" t="s">
        <v>134</v>
      </c>
      <c r="E604" s="220" t="s">
        <v>838</v>
      </c>
      <c r="F604" s="221" t="s">
        <v>839</v>
      </c>
      <c r="G604" s="222" t="s">
        <v>137</v>
      </c>
      <c r="H604" s="223">
        <v>1000</v>
      </c>
      <c r="I604" s="224"/>
      <c r="J604" s="225">
        <f>ROUND(I604*H604,2)</f>
        <v>0</v>
      </c>
      <c r="K604" s="226"/>
      <c r="L604" s="44"/>
      <c r="M604" s="227" t="s">
        <v>1</v>
      </c>
      <c r="N604" s="228" t="s">
        <v>38</v>
      </c>
      <c r="O604" s="91"/>
      <c r="P604" s="229">
        <f>O604*H604</f>
        <v>0</v>
      </c>
      <c r="Q604" s="229">
        <v>0</v>
      </c>
      <c r="R604" s="229">
        <f>Q604*H604</f>
        <v>0</v>
      </c>
      <c r="S604" s="229">
        <v>0</v>
      </c>
      <c r="T604" s="230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31" t="s">
        <v>172</v>
      </c>
      <c r="AT604" s="231" t="s">
        <v>134</v>
      </c>
      <c r="AU604" s="231" t="s">
        <v>82</v>
      </c>
      <c r="AY604" s="17" t="s">
        <v>132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7" t="s">
        <v>78</v>
      </c>
      <c r="BK604" s="232">
        <f>ROUND(I604*H604,2)</f>
        <v>0</v>
      </c>
      <c r="BL604" s="17" t="s">
        <v>172</v>
      </c>
      <c r="BM604" s="231" t="s">
        <v>840</v>
      </c>
    </row>
    <row r="605" s="2" customFormat="1" ht="16.5" customHeight="1">
      <c r="A605" s="38"/>
      <c r="B605" s="39"/>
      <c r="C605" s="266" t="s">
        <v>841</v>
      </c>
      <c r="D605" s="266" t="s">
        <v>202</v>
      </c>
      <c r="E605" s="267" t="s">
        <v>842</v>
      </c>
      <c r="F605" s="268" t="s">
        <v>843</v>
      </c>
      <c r="G605" s="269" t="s">
        <v>137</v>
      </c>
      <c r="H605" s="270">
        <v>1050</v>
      </c>
      <c r="I605" s="271"/>
      <c r="J605" s="272">
        <f>ROUND(I605*H605,2)</f>
        <v>0</v>
      </c>
      <c r="K605" s="273"/>
      <c r="L605" s="274"/>
      <c r="M605" s="275" t="s">
        <v>1</v>
      </c>
      <c r="N605" s="276" t="s">
        <v>38</v>
      </c>
      <c r="O605" s="91"/>
      <c r="P605" s="229">
        <f>O605*H605</f>
        <v>0</v>
      </c>
      <c r="Q605" s="229">
        <v>1.0000000000000001E-05</v>
      </c>
      <c r="R605" s="229">
        <f>Q605*H605</f>
        <v>0.010500000000000001</v>
      </c>
      <c r="S605" s="229">
        <v>0</v>
      </c>
      <c r="T605" s="230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31" t="s">
        <v>304</v>
      </c>
      <c r="AT605" s="231" t="s">
        <v>202</v>
      </c>
      <c r="AU605" s="231" t="s">
        <v>82</v>
      </c>
      <c r="AY605" s="17" t="s">
        <v>132</v>
      </c>
      <c r="BE605" s="232">
        <f>IF(N605="základní",J605,0)</f>
        <v>0</v>
      </c>
      <c r="BF605" s="232">
        <f>IF(N605="snížená",J605,0)</f>
        <v>0</v>
      </c>
      <c r="BG605" s="232">
        <f>IF(N605="zákl. přenesená",J605,0)</f>
        <v>0</v>
      </c>
      <c r="BH605" s="232">
        <f>IF(N605="sníž. přenesená",J605,0)</f>
        <v>0</v>
      </c>
      <c r="BI605" s="232">
        <f>IF(N605="nulová",J605,0)</f>
        <v>0</v>
      </c>
      <c r="BJ605" s="17" t="s">
        <v>78</v>
      </c>
      <c r="BK605" s="232">
        <f>ROUND(I605*H605,2)</f>
        <v>0</v>
      </c>
      <c r="BL605" s="17" t="s">
        <v>172</v>
      </c>
      <c r="BM605" s="231" t="s">
        <v>844</v>
      </c>
    </row>
    <row r="606" s="14" customFormat="1">
      <c r="A606" s="14"/>
      <c r="B606" s="244"/>
      <c r="C606" s="245"/>
      <c r="D606" s="235" t="s">
        <v>155</v>
      </c>
      <c r="E606" s="245"/>
      <c r="F606" s="247" t="s">
        <v>845</v>
      </c>
      <c r="G606" s="245"/>
      <c r="H606" s="248">
        <v>1050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155</v>
      </c>
      <c r="AU606" s="254" t="s">
        <v>82</v>
      </c>
      <c r="AV606" s="14" t="s">
        <v>82</v>
      </c>
      <c r="AW606" s="14" t="s">
        <v>4</v>
      </c>
      <c r="AX606" s="14" t="s">
        <v>78</v>
      </c>
      <c r="AY606" s="254" t="s">
        <v>132</v>
      </c>
    </row>
    <row r="607" s="2" customFormat="1" ht="33" customHeight="1">
      <c r="A607" s="38"/>
      <c r="B607" s="39"/>
      <c r="C607" s="219" t="s">
        <v>846</v>
      </c>
      <c r="D607" s="219" t="s">
        <v>134</v>
      </c>
      <c r="E607" s="220" t="s">
        <v>847</v>
      </c>
      <c r="F607" s="221" t="s">
        <v>848</v>
      </c>
      <c r="G607" s="222" t="s">
        <v>137</v>
      </c>
      <c r="H607" s="223">
        <v>1500</v>
      </c>
      <c r="I607" s="224"/>
      <c r="J607" s="225">
        <f>ROUND(I607*H607,2)</f>
        <v>0</v>
      </c>
      <c r="K607" s="226"/>
      <c r="L607" s="44"/>
      <c r="M607" s="227" t="s">
        <v>1</v>
      </c>
      <c r="N607" s="228" t="s">
        <v>38</v>
      </c>
      <c r="O607" s="91"/>
      <c r="P607" s="229">
        <f>O607*H607</f>
        <v>0</v>
      </c>
      <c r="Q607" s="229">
        <v>0.00020000000000000001</v>
      </c>
      <c r="R607" s="229">
        <f>Q607*H607</f>
        <v>0.29999999999999999</v>
      </c>
      <c r="S607" s="229">
        <v>0</v>
      </c>
      <c r="T607" s="230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1" t="s">
        <v>172</v>
      </c>
      <c r="AT607" s="231" t="s">
        <v>134</v>
      </c>
      <c r="AU607" s="231" t="s">
        <v>82</v>
      </c>
      <c r="AY607" s="17" t="s">
        <v>132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7" t="s">
        <v>78</v>
      </c>
      <c r="BK607" s="232">
        <f>ROUND(I607*H607,2)</f>
        <v>0</v>
      </c>
      <c r="BL607" s="17" t="s">
        <v>172</v>
      </c>
      <c r="BM607" s="231" t="s">
        <v>849</v>
      </c>
    </row>
    <row r="608" s="2" customFormat="1" ht="33" customHeight="1">
      <c r="A608" s="38"/>
      <c r="B608" s="39"/>
      <c r="C608" s="219" t="s">
        <v>850</v>
      </c>
      <c r="D608" s="219" t="s">
        <v>134</v>
      </c>
      <c r="E608" s="220" t="s">
        <v>851</v>
      </c>
      <c r="F608" s="221" t="s">
        <v>852</v>
      </c>
      <c r="G608" s="222" t="s">
        <v>137</v>
      </c>
      <c r="H608" s="223">
        <v>1500</v>
      </c>
      <c r="I608" s="224"/>
      <c r="J608" s="225">
        <f>ROUND(I608*H608,2)</f>
        <v>0</v>
      </c>
      <c r="K608" s="226"/>
      <c r="L608" s="44"/>
      <c r="M608" s="227" t="s">
        <v>1</v>
      </c>
      <c r="N608" s="228" t="s">
        <v>38</v>
      </c>
      <c r="O608" s="91"/>
      <c r="P608" s="229">
        <f>O608*H608</f>
        <v>0</v>
      </c>
      <c r="Q608" s="229">
        <v>0.00025999999999999998</v>
      </c>
      <c r="R608" s="229">
        <f>Q608*H608</f>
        <v>0.38999999999999996</v>
      </c>
      <c r="S608" s="229">
        <v>0</v>
      </c>
      <c r="T608" s="230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31" t="s">
        <v>172</v>
      </c>
      <c r="AT608" s="231" t="s">
        <v>134</v>
      </c>
      <c r="AU608" s="231" t="s">
        <v>82</v>
      </c>
      <c r="AY608" s="17" t="s">
        <v>132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17" t="s">
        <v>78</v>
      </c>
      <c r="BK608" s="232">
        <f>ROUND(I608*H608,2)</f>
        <v>0</v>
      </c>
      <c r="BL608" s="17" t="s">
        <v>172</v>
      </c>
      <c r="BM608" s="231" t="s">
        <v>853</v>
      </c>
    </row>
    <row r="609" s="2" customFormat="1" ht="33" customHeight="1">
      <c r="A609" s="38"/>
      <c r="B609" s="39"/>
      <c r="C609" s="219" t="s">
        <v>854</v>
      </c>
      <c r="D609" s="219" t="s">
        <v>134</v>
      </c>
      <c r="E609" s="220" t="s">
        <v>855</v>
      </c>
      <c r="F609" s="221" t="s">
        <v>856</v>
      </c>
      <c r="G609" s="222" t="s">
        <v>137</v>
      </c>
      <c r="H609" s="223">
        <v>1500</v>
      </c>
      <c r="I609" s="224"/>
      <c r="J609" s="225">
        <f>ROUND(I609*H609,2)</f>
        <v>0</v>
      </c>
      <c r="K609" s="226"/>
      <c r="L609" s="44"/>
      <c r="M609" s="227" t="s">
        <v>1</v>
      </c>
      <c r="N609" s="228" t="s">
        <v>38</v>
      </c>
      <c r="O609" s="91"/>
      <c r="P609" s="229">
        <f>O609*H609</f>
        <v>0</v>
      </c>
      <c r="Q609" s="229">
        <v>3.0000000000000001E-05</v>
      </c>
      <c r="R609" s="229">
        <f>Q609*H609</f>
        <v>0.044999999999999998</v>
      </c>
      <c r="S609" s="229">
        <v>0</v>
      </c>
      <c r="T609" s="230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1" t="s">
        <v>172</v>
      </c>
      <c r="AT609" s="231" t="s">
        <v>134</v>
      </c>
      <c r="AU609" s="231" t="s">
        <v>82</v>
      </c>
      <c r="AY609" s="17" t="s">
        <v>132</v>
      </c>
      <c r="BE609" s="232">
        <f>IF(N609="základní",J609,0)</f>
        <v>0</v>
      </c>
      <c r="BF609" s="232">
        <f>IF(N609="snížená",J609,0)</f>
        <v>0</v>
      </c>
      <c r="BG609" s="232">
        <f>IF(N609="zákl. přenesená",J609,0)</f>
        <v>0</v>
      </c>
      <c r="BH609" s="232">
        <f>IF(N609="sníž. přenesená",J609,0)</f>
        <v>0</v>
      </c>
      <c r="BI609" s="232">
        <f>IF(N609="nulová",J609,0)</f>
        <v>0</v>
      </c>
      <c r="BJ609" s="17" t="s">
        <v>78</v>
      </c>
      <c r="BK609" s="232">
        <f>ROUND(I609*H609,2)</f>
        <v>0</v>
      </c>
      <c r="BL609" s="17" t="s">
        <v>172</v>
      </c>
      <c r="BM609" s="231" t="s">
        <v>857</v>
      </c>
    </row>
    <row r="610" s="12" customFormat="1" ht="22.8" customHeight="1">
      <c r="A610" s="12"/>
      <c r="B610" s="203"/>
      <c r="C610" s="204"/>
      <c r="D610" s="205" t="s">
        <v>72</v>
      </c>
      <c r="E610" s="217" t="s">
        <v>858</v>
      </c>
      <c r="F610" s="217" t="s">
        <v>859</v>
      </c>
      <c r="G610" s="204"/>
      <c r="H610" s="204"/>
      <c r="I610" s="207"/>
      <c r="J610" s="218">
        <f>BK610</f>
        <v>0</v>
      </c>
      <c r="K610" s="204"/>
      <c r="L610" s="209"/>
      <c r="M610" s="210"/>
      <c r="N610" s="211"/>
      <c r="O610" s="211"/>
      <c r="P610" s="212">
        <f>SUM(P611:P616)</f>
        <v>0</v>
      </c>
      <c r="Q610" s="211"/>
      <c r="R610" s="212">
        <f>SUM(R611:R616)</f>
        <v>0.13305600000000001</v>
      </c>
      <c r="S610" s="211"/>
      <c r="T610" s="213">
        <f>SUM(T611:T616)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14" t="s">
        <v>82</v>
      </c>
      <c r="AT610" s="215" t="s">
        <v>72</v>
      </c>
      <c r="AU610" s="215" t="s">
        <v>78</v>
      </c>
      <c r="AY610" s="214" t="s">
        <v>132</v>
      </c>
      <c r="BK610" s="216">
        <f>SUM(BK611:BK616)</f>
        <v>0</v>
      </c>
    </row>
    <row r="611" s="2" customFormat="1" ht="24.15" customHeight="1">
      <c r="A611" s="38"/>
      <c r="B611" s="39"/>
      <c r="C611" s="219" t="s">
        <v>860</v>
      </c>
      <c r="D611" s="219" t="s">
        <v>134</v>
      </c>
      <c r="E611" s="220" t="s">
        <v>861</v>
      </c>
      <c r="F611" s="221" t="s">
        <v>862</v>
      </c>
      <c r="G611" s="222" t="s">
        <v>137</v>
      </c>
      <c r="H611" s="223">
        <v>8.4000000000000004</v>
      </c>
      <c r="I611" s="224"/>
      <c r="J611" s="225">
        <f>ROUND(I611*H611,2)</f>
        <v>0</v>
      </c>
      <c r="K611" s="226"/>
      <c r="L611" s="44"/>
      <c r="M611" s="227" t="s">
        <v>1</v>
      </c>
      <c r="N611" s="228" t="s">
        <v>38</v>
      </c>
      <c r="O611" s="91"/>
      <c r="P611" s="229">
        <f>O611*H611</f>
        <v>0</v>
      </c>
      <c r="Q611" s="229">
        <v>0.01584</v>
      </c>
      <c r="R611" s="229">
        <f>Q611*H611</f>
        <v>0.13305600000000001</v>
      </c>
      <c r="S611" s="229">
        <v>0</v>
      </c>
      <c r="T611" s="230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31" t="s">
        <v>172</v>
      </c>
      <c r="AT611" s="231" t="s">
        <v>134</v>
      </c>
      <c r="AU611" s="231" t="s">
        <v>82</v>
      </c>
      <c r="AY611" s="17" t="s">
        <v>132</v>
      </c>
      <c r="BE611" s="232">
        <f>IF(N611="základní",J611,0)</f>
        <v>0</v>
      </c>
      <c r="BF611" s="232">
        <f>IF(N611="snížená",J611,0)</f>
        <v>0</v>
      </c>
      <c r="BG611" s="232">
        <f>IF(N611="zákl. přenesená",J611,0)</f>
        <v>0</v>
      </c>
      <c r="BH611" s="232">
        <f>IF(N611="sníž. přenesená",J611,0)</f>
        <v>0</v>
      </c>
      <c r="BI611" s="232">
        <f>IF(N611="nulová",J611,0)</f>
        <v>0</v>
      </c>
      <c r="BJ611" s="17" t="s">
        <v>78</v>
      </c>
      <c r="BK611" s="232">
        <f>ROUND(I611*H611,2)</f>
        <v>0</v>
      </c>
      <c r="BL611" s="17" t="s">
        <v>172</v>
      </c>
      <c r="BM611" s="231" t="s">
        <v>863</v>
      </c>
    </row>
    <row r="612" s="13" customFormat="1">
      <c r="A612" s="13"/>
      <c r="B612" s="233"/>
      <c r="C612" s="234"/>
      <c r="D612" s="235" t="s">
        <v>155</v>
      </c>
      <c r="E612" s="236" t="s">
        <v>1</v>
      </c>
      <c r="F612" s="237" t="s">
        <v>685</v>
      </c>
      <c r="G612" s="234"/>
      <c r="H612" s="236" t="s">
        <v>1</v>
      </c>
      <c r="I612" s="238"/>
      <c r="J612" s="234"/>
      <c r="K612" s="234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155</v>
      </c>
      <c r="AU612" s="243" t="s">
        <v>82</v>
      </c>
      <c r="AV612" s="13" t="s">
        <v>78</v>
      </c>
      <c r="AW612" s="13" t="s">
        <v>30</v>
      </c>
      <c r="AX612" s="13" t="s">
        <v>73</v>
      </c>
      <c r="AY612" s="243" t="s">
        <v>132</v>
      </c>
    </row>
    <row r="613" s="14" customFormat="1">
      <c r="A613" s="14"/>
      <c r="B613" s="244"/>
      <c r="C613" s="245"/>
      <c r="D613" s="235" t="s">
        <v>155</v>
      </c>
      <c r="E613" s="246" t="s">
        <v>1</v>
      </c>
      <c r="F613" s="247" t="s">
        <v>686</v>
      </c>
      <c r="G613" s="245"/>
      <c r="H613" s="248">
        <v>8.4000000000000004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4" t="s">
        <v>155</v>
      </c>
      <c r="AU613" s="254" t="s">
        <v>82</v>
      </c>
      <c r="AV613" s="14" t="s">
        <v>82</v>
      </c>
      <c r="AW613" s="14" t="s">
        <v>30</v>
      </c>
      <c r="AX613" s="14" t="s">
        <v>78</v>
      </c>
      <c r="AY613" s="254" t="s">
        <v>132</v>
      </c>
    </row>
    <row r="614" s="2" customFormat="1" ht="24.15" customHeight="1">
      <c r="A614" s="38"/>
      <c r="B614" s="39"/>
      <c r="C614" s="219" t="s">
        <v>864</v>
      </c>
      <c r="D614" s="219" t="s">
        <v>134</v>
      </c>
      <c r="E614" s="220" t="s">
        <v>865</v>
      </c>
      <c r="F614" s="221" t="s">
        <v>866</v>
      </c>
      <c r="G614" s="222" t="s">
        <v>307</v>
      </c>
      <c r="H614" s="223">
        <v>0.13300000000000001</v>
      </c>
      <c r="I614" s="224"/>
      <c r="J614" s="225">
        <f>ROUND(I614*H614,2)</f>
        <v>0</v>
      </c>
      <c r="K614" s="226"/>
      <c r="L614" s="44"/>
      <c r="M614" s="227" t="s">
        <v>1</v>
      </c>
      <c r="N614" s="228" t="s">
        <v>38</v>
      </c>
      <c r="O614" s="91"/>
      <c r="P614" s="229">
        <f>O614*H614</f>
        <v>0</v>
      </c>
      <c r="Q614" s="229">
        <v>0</v>
      </c>
      <c r="R614" s="229">
        <f>Q614*H614</f>
        <v>0</v>
      </c>
      <c r="S614" s="229">
        <v>0</v>
      </c>
      <c r="T614" s="230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31" t="s">
        <v>172</v>
      </c>
      <c r="AT614" s="231" t="s">
        <v>134</v>
      </c>
      <c r="AU614" s="231" t="s">
        <v>82</v>
      </c>
      <c r="AY614" s="17" t="s">
        <v>132</v>
      </c>
      <c r="BE614" s="232">
        <f>IF(N614="základní",J614,0)</f>
        <v>0</v>
      </c>
      <c r="BF614" s="232">
        <f>IF(N614="snížená",J614,0)</f>
        <v>0</v>
      </c>
      <c r="BG614" s="232">
        <f>IF(N614="zákl. přenesená",J614,0)</f>
        <v>0</v>
      </c>
      <c r="BH614" s="232">
        <f>IF(N614="sníž. přenesená",J614,0)</f>
        <v>0</v>
      </c>
      <c r="BI614" s="232">
        <f>IF(N614="nulová",J614,0)</f>
        <v>0</v>
      </c>
      <c r="BJ614" s="17" t="s">
        <v>78</v>
      </c>
      <c r="BK614" s="232">
        <f>ROUND(I614*H614,2)</f>
        <v>0</v>
      </c>
      <c r="BL614" s="17" t="s">
        <v>172</v>
      </c>
      <c r="BM614" s="231" t="s">
        <v>867</v>
      </c>
    </row>
    <row r="615" s="2" customFormat="1" ht="24.15" customHeight="1">
      <c r="A615" s="38"/>
      <c r="B615" s="39"/>
      <c r="C615" s="219" t="s">
        <v>868</v>
      </c>
      <c r="D615" s="219" t="s">
        <v>134</v>
      </c>
      <c r="E615" s="220" t="s">
        <v>869</v>
      </c>
      <c r="F615" s="221" t="s">
        <v>870</v>
      </c>
      <c r="G615" s="222" t="s">
        <v>307</v>
      </c>
      <c r="H615" s="223">
        <v>0.13300000000000001</v>
      </c>
      <c r="I615" s="224"/>
      <c r="J615" s="225">
        <f>ROUND(I615*H615,2)</f>
        <v>0</v>
      </c>
      <c r="K615" s="226"/>
      <c r="L615" s="44"/>
      <c r="M615" s="227" t="s">
        <v>1</v>
      </c>
      <c r="N615" s="228" t="s">
        <v>38</v>
      </c>
      <c r="O615" s="91"/>
      <c r="P615" s="229">
        <f>O615*H615</f>
        <v>0</v>
      </c>
      <c r="Q615" s="229">
        <v>0</v>
      </c>
      <c r="R615" s="229">
        <f>Q615*H615</f>
        <v>0</v>
      </c>
      <c r="S615" s="229">
        <v>0</v>
      </c>
      <c r="T615" s="230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31" t="s">
        <v>172</v>
      </c>
      <c r="AT615" s="231" t="s">
        <v>134</v>
      </c>
      <c r="AU615" s="231" t="s">
        <v>82</v>
      </c>
      <c r="AY615" s="17" t="s">
        <v>132</v>
      </c>
      <c r="BE615" s="232">
        <f>IF(N615="základní",J615,0)</f>
        <v>0</v>
      </c>
      <c r="BF615" s="232">
        <f>IF(N615="snížená",J615,0)</f>
        <v>0</v>
      </c>
      <c r="BG615" s="232">
        <f>IF(N615="zákl. přenesená",J615,0)</f>
        <v>0</v>
      </c>
      <c r="BH615" s="232">
        <f>IF(N615="sníž. přenesená",J615,0)</f>
        <v>0</v>
      </c>
      <c r="BI615" s="232">
        <f>IF(N615="nulová",J615,0)</f>
        <v>0</v>
      </c>
      <c r="BJ615" s="17" t="s">
        <v>78</v>
      </c>
      <c r="BK615" s="232">
        <f>ROUND(I615*H615,2)</f>
        <v>0</v>
      </c>
      <c r="BL615" s="17" t="s">
        <v>172</v>
      </c>
      <c r="BM615" s="231" t="s">
        <v>871</v>
      </c>
    </row>
    <row r="616" s="2" customFormat="1" ht="24.15" customHeight="1">
      <c r="A616" s="38"/>
      <c r="B616" s="39"/>
      <c r="C616" s="219" t="s">
        <v>872</v>
      </c>
      <c r="D616" s="219" t="s">
        <v>134</v>
      </c>
      <c r="E616" s="220" t="s">
        <v>873</v>
      </c>
      <c r="F616" s="221" t="s">
        <v>874</v>
      </c>
      <c r="G616" s="222" t="s">
        <v>307</v>
      </c>
      <c r="H616" s="223">
        <v>0.13300000000000001</v>
      </c>
      <c r="I616" s="224"/>
      <c r="J616" s="225">
        <f>ROUND(I616*H616,2)</f>
        <v>0</v>
      </c>
      <c r="K616" s="226"/>
      <c r="L616" s="44"/>
      <c r="M616" s="227" t="s">
        <v>1</v>
      </c>
      <c r="N616" s="228" t="s">
        <v>38</v>
      </c>
      <c r="O616" s="91"/>
      <c r="P616" s="229">
        <f>O616*H616</f>
        <v>0</v>
      </c>
      <c r="Q616" s="229">
        <v>0</v>
      </c>
      <c r="R616" s="229">
        <f>Q616*H616</f>
        <v>0</v>
      </c>
      <c r="S616" s="229">
        <v>0</v>
      </c>
      <c r="T616" s="230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31" t="s">
        <v>172</v>
      </c>
      <c r="AT616" s="231" t="s">
        <v>134</v>
      </c>
      <c r="AU616" s="231" t="s">
        <v>82</v>
      </c>
      <c r="AY616" s="17" t="s">
        <v>132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17" t="s">
        <v>78</v>
      </c>
      <c r="BK616" s="232">
        <f>ROUND(I616*H616,2)</f>
        <v>0</v>
      </c>
      <c r="BL616" s="17" t="s">
        <v>172</v>
      </c>
      <c r="BM616" s="231" t="s">
        <v>875</v>
      </c>
    </row>
    <row r="617" s="12" customFormat="1" ht="25.92" customHeight="1">
      <c r="A617" s="12"/>
      <c r="B617" s="203"/>
      <c r="C617" s="204"/>
      <c r="D617" s="205" t="s">
        <v>72</v>
      </c>
      <c r="E617" s="206" t="s">
        <v>876</v>
      </c>
      <c r="F617" s="206" t="s">
        <v>877</v>
      </c>
      <c r="G617" s="204"/>
      <c r="H617" s="204"/>
      <c r="I617" s="207"/>
      <c r="J617" s="208">
        <f>BK617</f>
        <v>0</v>
      </c>
      <c r="K617" s="204"/>
      <c r="L617" s="209"/>
      <c r="M617" s="210"/>
      <c r="N617" s="211"/>
      <c r="O617" s="211"/>
      <c r="P617" s="212">
        <f>P618+P624+P627+P630+P632</f>
        <v>0</v>
      </c>
      <c r="Q617" s="211"/>
      <c r="R617" s="212">
        <f>R618+R624+R627+R630+R632</f>
        <v>0</v>
      </c>
      <c r="S617" s="211"/>
      <c r="T617" s="213">
        <f>T618+T624+T627+T630+T632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14" t="s">
        <v>151</v>
      </c>
      <c r="AT617" s="215" t="s">
        <v>72</v>
      </c>
      <c r="AU617" s="215" t="s">
        <v>73</v>
      </c>
      <c r="AY617" s="214" t="s">
        <v>132</v>
      </c>
      <c r="BK617" s="216">
        <f>BK618+BK624+BK627+BK630+BK632</f>
        <v>0</v>
      </c>
    </row>
    <row r="618" s="12" customFormat="1" ht="22.8" customHeight="1">
      <c r="A618" s="12"/>
      <c r="B618" s="203"/>
      <c r="C618" s="204"/>
      <c r="D618" s="205" t="s">
        <v>72</v>
      </c>
      <c r="E618" s="217" t="s">
        <v>878</v>
      </c>
      <c r="F618" s="217" t="s">
        <v>879</v>
      </c>
      <c r="G618" s="204"/>
      <c r="H618" s="204"/>
      <c r="I618" s="207"/>
      <c r="J618" s="218">
        <f>BK618</f>
        <v>0</v>
      </c>
      <c r="K618" s="204"/>
      <c r="L618" s="209"/>
      <c r="M618" s="210"/>
      <c r="N618" s="211"/>
      <c r="O618" s="211"/>
      <c r="P618" s="212">
        <f>SUM(P619:P623)</f>
        <v>0</v>
      </c>
      <c r="Q618" s="211"/>
      <c r="R618" s="212">
        <f>SUM(R619:R623)</f>
        <v>0</v>
      </c>
      <c r="S618" s="211"/>
      <c r="T618" s="213">
        <f>SUM(T619:T623)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14" t="s">
        <v>151</v>
      </c>
      <c r="AT618" s="215" t="s">
        <v>72</v>
      </c>
      <c r="AU618" s="215" t="s">
        <v>78</v>
      </c>
      <c r="AY618" s="214" t="s">
        <v>132</v>
      </c>
      <c r="BK618" s="216">
        <f>SUM(BK619:BK623)</f>
        <v>0</v>
      </c>
    </row>
    <row r="619" s="2" customFormat="1" ht="16.5" customHeight="1">
      <c r="A619" s="38"/>
      <c r="B619" s="39"/>
      <c r="C619" s="219" t="s">
        <v>880</v>
      </c>
      <c r="D619" s="219" t="s">
        <v>134</v>
      </c>
      <c r="E619" s="220" t="s">
        <v>881</v>
      </c>
      <c r="F619" s="221" t="s">
        <v>882</v>
      </c>
      <c r="G619" s="222" t="s">
        <v>883</v>
      </c>
      <c r="H619" s="223">
        <v>1</v>
      </c>
      <c r="I619" s="224"/>
      <c r="J619" s="225">
        <f>ROUND(I619*H619,2)</f>
        <v>0</v>
      </c>
      <c r="K619" s="226"/>
      <c r="L619" s="44"/>
      <c r="M619" s="227" t="s">
        <v>1</v>
      </c>
      <c r="N619" s="228" t="s">
        <v>38</v>
      </c>
      <c r="O619" s="91"/>
      <c r="P619" s="229">
        <f>O619*H619</f>
        <v>0</v>
      </c>
      <c r="Q619" s="229">
        <v>0</v>
      </c>
      <c r="R619" s="229">
        <f>Q619*H619</f>
        <v>0</v>
      </c>
      <c r="S619" s="229">
        <v>0</v>
      </c>
      <c r="T619" s="230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31" t="s">
        <v>884</v>
      </c>
      <c r="AT619" s="231" t="s">
        <v>134</v>
      </c>
      <c r="AU619" s="231" t="s">
        <v>82</v>
      </c>
      <c r="AY619" s="17" t="s">
        <v>132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17" t="s">
        <v>78</v>
      </c>
      <c r="BK619" s="232">
        <f>ROUND(I619*H619,2)</f>
        <v>0</v>
      </c>
      <c r="BL619" s="17" t="s">
        <v>884</v>
      </c>
      <c r="BM619" s="231" t="s">
        <v>885</v>
      </c>
    </row>
    <row r="620" s="14" customFormat="1">
      <c r="A620" s="14"/>
      <c r="B620" s="244"/>
      <c r="C620" s="245"/>
      <c r="D620" s="235" t="s">
        <v>155</v>
      </c>
      <c r="E620" s="246" t="s">
        <v>1</v>
      </c>
      <c r="F620" s="247" t="s">
        <v>78</v>
      </c>
      <c r="G620" s="245"/>
      <c r="H620" s="248">
        <v>1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155</v>
      </c>
      <c r="AU620" s="254" t="s">
        <v>82</v>
      </c>
      <c r="AV620" s="14" t="s">
        <v>82</v>
      </c>
      <c r="AW620" s="14" t="s">
        <v>30</v>
      </c>
      <c r="AX620" s="14" t="s">
        <v>78</v>
      </c>
      <c r="AY620" s="254" t="s">
        <v>132</v>
      </c>
    </row>
    <row r="621" s="2" customFormat="1" ht="16.5" customHeight="1">
      <c r="A621" s="38"/>
      <c r="B621" s="39"/>
      <c r="C621" s="219" t="s">
        <v>886</v>
      </c>
      <c r="D621" s="219" t="s">
        <v>134</v>
      </c>
      <c r="E621" s="220" t="s">
        <v>887</v>
      </c>
      <c r="F621" s="221" t="s">
        <v>888</v>
      </c>
      <c r="G621" s="222" t="s">
        <v>883</v>
      </c>
      <c r="H621" s="223">
        <v>1</v>
      </c>
      <c r="I621" s="224"/>
      <c r="J621" s="225">
        <f>ROUND(I621*H621,2)</f>
        <v>0</v>
      </c>
      <c r="K621" s="226"/>
      <c r="L621" s="44"/>
      <c r="M621" s="227" t="s">
        <v>1</v>
      </c>
      <c r="N621" s="228" t="s">
        <v>38</v>
      </c>
      <c r="O621" s="91"/>
      <c r="P621" s="229">
        <f>O621*H621</f>
        <v>0</v>
      </c>
      <c r="Q621" s="229">
        <v>0</v>
      </c>
      <c r="R621" s="229">
        <f>Q621*H621</f>
        <v>0</v>
      </c>
      <c r="S621" s="229">
        <v>0</v>
      </c>
      <c r="T621" s="230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31" t="s">
        <v>884</v>
      </c>
      <c r="AT621" s="231" t="s">
        <v>134</v>
      </c>
      <c r="AU621" s="231" t="s">
        <v>82</v>
      </c>
      <c r="AY621" s="17" t="s">
        <v>132</v>
      </c>
      <c r="BE621" s="232">
        <f>IF(N621="základní",J621,0)</f>
        <v>0</v>
      </c>
      <c r="BF621" s="232">
        <f>IF(N621="snížená",J621,0)</f>
        <v>0</v>
      </c>
      <c r="BG621" s="232">
        <f>IF(N621="zákl. přenesená",J621,0)</f>
        <v>0</v>
      </c>
      <c r="BH621" s="232">
        <f>IF(N621="sníž. přenesená",J621,0)</f>
        <v>0</v>
      </c>
      <c r="BI621" s="232">
        <f>IF(N621="nulová",J621,0)</f>
        <v>0</v>
      </c>
      <c r="BJ621" s="17" t="s">
        <v>78</v>
      </c>
      <c r="BK621" s="232">
        <f>ROUND(I621*H621,2)</f>
        <v>0</v>
      </c>
      <c r="BL621" s="17" t="s">
        <v>884</v>
      </c>
      <c r="BM621" s="231" t="s">
        <v>889</v>
      </c>
    </row>
    <row r="622" s="2" customFormat="1" ht="16.5" customHeight="1">
      <c r="A622" s="38"/>
      <c r="B622" s="39"/>
      <c r="C622" s="219" t="s">
        <v>890</v>
      </c>
      <c r="D622" s="219" t="s">
        <v>134</v>
      </c>
      <c r="E622" s="220" t="s">
        <v>891</v>
      </c>
      <c r="F622" s="221" t="s">
        <v>892</v>
      </c>
      <c r="G622" s="222" t="s">
        <v>893</v>
      </c>
      <c r="H622" s="223">
        <v>1</v>
      </c>
      <c r="I622" s="224"/>
      <c r="J622" s="225">
        <f>ROUND(I622*H622,2)</f>
        <v>0</v>
      </c>
      <c r="K622" s="226"/>
      <c r="L622" s="44"/>
      <c r="M622" s="227" t="s">
        <v>1</v>
      </c>
      <c r="N622" s="228" t="s">
        <v>38</v>
      </c>
      <c r="O622" s="91"/>
      <c r="P622" s="229">
        <f>O622*H622</f>
        <v>0</v>
      </c>
      <c r="Q622" s="229">
        <v>0</v>
      </c>
      <c r="R622" s="229">
        <f>Q622*H622</f>
        <v>0</v>
      </c>
      <c r="S622" s="229">
        <v>0</v>
      </c>
      <c r="T622" s="230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31" t="s">
        <v>884</v>
      </c>
      <c r="AT622" s="231" t="s">
        <v>134</v>
      </c>
      <c r="AU622" s="231" t="s">
        <v>82</v>
      </c>
      <c r="AY622" s="17" t="s">
        <v>132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17" t="s">
        <v>78</v>
      </c>
      <c r="BK622" s="232">
        <f>ROUND(I622*H622,2)</f>
        <v>0</v>
      </c>
      <c r="BL622" s="17" t="s">
        <v>884</v>
      </c>
      <c r="BM622" s="231" t="s">
        <v>894</v>
      </c>
    </row>
    <row r="623" s="2" customFormat="1" ht="16.5" customHeight="1">
      <c r="A623" s="38"/>
      <c r="B623" s="39"/>
      <c r="C623" s="219" t="s">
        <v>895</v>
      </c>
      <c r="D623" s="219" t="s">
        <v>134</v>
      </c>
      <c r="E623" s="220" t="s">
        <v>896</v>
      </c>
      <c r="F623" s="221" t="s">
        <v>897</v>
      </c>
      <c r="G623" s="222" t="s">
        <v>893</v>
      </c>
      <c r="H623" s="223">
        <v>1</v>
      </c>
      <c r="I623" s="224"/>
      <c r="J623" s="225">
        <f>ROUND(I623*H623,2)</f>
        <v>0</v>
      </c>
      <c r="K623" s="226"/>
      <c r="L623" s="44"/>
      <c r="M623" s="227" t="s">
        <v>1</v>
      </c>
      <c r="N623" s="228" t="s">
        <v>38</v>
      </c>
      <c r="O623" s="91"/>
      <c r="P623" s="229">
        <f>O623*H623</f>
        <v>0</v>
      </c>
      <c r="Q623" s="229">
        <v>0</v>
      </c>
      <c r="R623" s="229">
        <f>Q623*H623</f>
        <v>0</v>
      </c>
      <c r="S623" s="229">
        <v>0</v>
      </c>
      <c r="T623" s="230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31" t="s">
        <v>884</v>
      </c>
      <c r="AT623" s="231" t="s">
        <v>134</v>
      </c>
      <c r="AU623" s="231" t="s">
        <v>82</v>
      </c>
      <c r="AY623" s="17" t="s">
        <v>132</v>
      </c>
      <c r="BE623" s="232">
        <f>IF(N623="základní",J623,0)</f>
        <v>0</v>
      </c>
      <c r="BF623" s="232">
        <f>IF(N623="snížená",J623,0)</f>
        <v>0</v>
      </c>
      <c r="BG623" s="232">
        <f>IF(N623="zákl. přenesená",J623,0)</f>
        <v>0</v>
      </c>
      <c r="BH623" s="232">
        <f>IF(N623="sníž. přenesená",J623,0)</f>
        <v>0</v>
      </c>
      <c r="BI623" s="232">
        <f>IF(N623="nulová",J623,0)</f>
        <v>0</v>
      </c>
      <c r="BJ623" s="17" t="s">
        <v>78</v>
      </c>
      <c r="BK623" s="232">
        <f>ROUND(I623*H623,2)</f>
        <v>0</v>
      </c>
      <c r="BL623" s="17" t="s">
        <v>884</v>
      </c>
      <c r="BM623" s="231" t="s">
        <v>898</v>
      </c>
    </row>
    <row r="624" s="12" customFormat="1" ht="22.8" customHeight="1">
      <c r="A624" s="12"/>
      <c r="B624" s="203"/>
      <c r="C624" s="204"/>
      <c r="D624" s="205" t="s">
        <v>72</v>
      </c>
      <c r="E624" s="217" t="s">
        <v>899</v>
      </c>
      <c r="F624" s="217" t="s">
        <v>900</v>
      </c>
      <c r="G624" s="204"/>
      <c r="H624" s="204"/>
      <c r="I624" s="207"/>
      <c r="J624" s="218">
        <f>BK624</f>
        <v>0</v>
      </c>
      <c r="K624" s="204"/>
      <c r="L624" s="209"/>
      <c r="M624" s="210"/>
      <c r="N624" s="211"/>
      <c r="O624" s="211"/>
      <c r="P624" s="212">
        <f>SUM(P625:P626)</f>
        <v>0</v>
      </c>
      <c r="Q624" s="211"/>
      <c r="R624" s="212">
        <f>SUM(R625:R626)</f>
        <v>0</v>
      </c>
      <c r="S624" s="211"/>
      <c r="T624" s="213">
        <f>SUM(T625:T626)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14" t="s">
        <v>151</v>
      </c>
      <c r="AT624" s="215" t="s">
        <v>72</v>
      </c>
      <c r="AU624" s="215" t="s">
        <v>78</v>
      </c>
      <c r="AY624" s="214" t="s">
        <v>132</v>
      </c>
      <c r="BK624" s="216">
        <f>SUM(BK625:BK626)</f>
        <v>0</v>
      </c>
    </row>
    <row r="625" s="2" customFormat="1" ht="16.5" customHeight="1">
      <c r="A625" s="38"/>
      <c r="B625" s="39"/>
      <c r="C625" s="219" t="s">
        <v>901</v>
      </c>
      <c r="D625" s="219" t="s">
        <v>134</v>
      </c>
      <c r="E625" s="220" t="s">
        <v>902</v>
      </c>
      <c r="F625" s="221" t="s">
        <v>900</v>
      </c>
      <c r="G625" s="222" t="s">
        <v>903</v>
      </c>
      <c r="H625" s="223">
        <v>150</v>
      </c>
      <c r="I625" s="224"/>
      <c r="J625" s="225">
        <f>ROUND(I625*H625,2)</f>
        <v>0</v>
      </c>
      <c r="K625" s="226"/>
      <c r="L625" s="44"/>
      <c r="M625" s="227" t="s">
        <v>1</v>
      </c>
      <c r="N625" s="228" t="s">
        <v>38</v>
      </c>
      <c r="O625" s="91"/>
      <c r="P625" s="229">
        <f>O625*H625</f>
        <v>0</v>
      </c>
      <c r="Q625" s="229">
        <v>0</v>
      </c>
      <c r="R625" s="229">
        <f>Q625*H625</f>
        <v>0</v>
      </c>
      <c r="S625" s="229">
        <v>0</v>
      </c>
      <c r="T625" s="230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31" t="s">
        <v>884</v>
      </c>
      <c r="AT625" s="231" t="s">
        <v>134</v>
      </c>
      <c r="AU625" s="231" t="s">
        <v>82</v>
      </c>
      <c r="AY625" s="17" t="s">
        <v>132</v>
      </c>
      <c r="BE625" s="232">
        <f>IF(N625="základní",J625,0)</f>
        <v>0</v>
      </c>
      <c r="BF625" s="232">
        <f>IF(N625="snížená",J625,0)</f>
        <v>0</v>
      </c>
      <c r="BG625" s="232">
        <f>IF(N625="zákl. přenesená",J625,0)</f>
        <v>0</v>
      </c>
      <c r="BH625" s="232">
        <f>IF(N625="sníž. přenesená",J625,0)</f>
        <v>0</v>
      </c>
      <c r="BI625" s="232">
        <f>IF(N625="nulová",J625,0)</f>
        <v>0</v>
      </c>
      <c r="BJ625" s="17" t="s">
        <v>78</v>
      </c>
      <c r="BK625" s="232">
        <f>ROUND(I625*H625,2)</f>
        <v>0</v>
      </c>
      <c r="BL625" s="17" t="s">
        <v>884</v>
      </c>
      <c r="BM625" s="231" t="s">
        <v>904</v>
      </c>
    </row>
    <row r="626" s="2" customFormat="1" ht="24.15" customHeight="1">
      <c r="A626" s="38"/>
      <c r="B626" s="39"/>
      <c r="C626" s="219" t="s">
        <v>905</v>
      </c>
      <c r="D626" s="219" t="s">
        <v>134</v>
      </c>
      <c r="E626" s="220" t="s">
        <v>906</v>
      </c>
      <c r="F626" s="221" t="s">
        <v>907</v>
      </c>
      <c r="G626" s="222" t="s">
        <v>893</v>
      </c>
      <c r="H626" s="223">
        <v>1</v>
      </c>
      <c r="I626" s="224"/>
      <c r="J626" s="225">
        <f>ROUND(I626*H626,2)</f>
        <v>0</v>
      </c>
      <c r="K626" s="226"/>
      <c r="L626" s="44"/>
      <c r="M626" s="227" t="s">
        <v>1</v>
      </c>
      <c r="N626" s="228" t="s">
        <v>38</v>
      </c>
      <c r="O626" s="91"/>
      <c r="P626" s="229">
        <f>O626*H626</f>
        <v>0</v>
      </c>
      <c r="Q626" s="229">
        <v>0</v>
      </c>
      <c r="R626" s="229">
        <f>Q626*H626</f>
        <v>0</v>
      </c>
      <c r="S626" s="229">
        <v>0</v>
      </c>
      <c r="T626" s="230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31" t="s">
        <v>884</v>
      </c>
      <c r="AT626" s="231" t="s">
        <v>134</v>
      </c>
      <c r="AU626" s="231" t="s">
        <v>82</v>
      </c>
      <c r="AY626" s="17" t="s">
        <v>132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17" t="s">
        <v>78</v>
      </c>
      <c r="BK626" s="232">
        <f>ROUND(I626*H626,2)</f>
        <v>0</v>
      </c>
      <c r="BL626" s="17" t="s">
        <v>884</v>
      </c>
      <c r="BM626" s="231" t="s">
        <v>908</v>
      </c>
    </row>
    <row r="627" s="12" customFormat="1" ht="22.8" customHeight="1">
      <c r="A627" s="12"/>
      <c r="B627" s="203"/>
      <c r="C627" s="204"/>
      <c r="D627" s="205" t="s">
        <v>72</v>
      </c>
      <c r="E627" s="217" t="s">
        <v>909</v>
      </c>
      <c r="F627" s="217" t="s">
        <v>910</v>
      </c>
      <c r="G627" s="204"/>
      <c r="H627" s="204"/>
      <c r="I627" s="207"/>
      <c r="J627" s="218">
        <f>BK627</f>
        <v>0</v>
      </c>
      <c r="K627" s="204"/>
      <c r="L627" s="209"/>
      <c r="M627" s="210"/>
      <c r="N627" s="211"/>
      <c r="O627" s="211"/>
      <c r="P627" s="212">
        <f>SUM(P628:P629)</f>
        <v>0</v>
      </c>
      <c r="Q627" s="211"/>
      <c r="R627" s="212">
        <f>SUM(R628:R629)</f>
        <v>0</v>
      </c>
      <c r="S627" s="211"/>
      <c r="T627" s="213">
        <f>SUM(T628:T629)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14" t="s">
        <v>151</v>
      </c>
      <c r="AT627" s="215" t="s">
        <v>72</v>
      </c>
      <c r="AU627" s="215" t="s">
        <v>78</v>
      </c>
      <c r="AY627" s="214" t="s">
        <v>132</v>
      </c>
      <c r="BK627" s="216">
        <f>SUM(BK628:BK629)</f>
        <v>0</v>
      </c>
    </row>
    <row r="628" s="2" customFormat="1" ht="16.5" customHeight="1">
      <c r="A628" s="38"/>
      <c r="B628" s="39"/>
      <c r="C628" s="219" t="s">
        <v>911</v>
      </c>
      <c r="D628" s="219" t="s">
        <v>134</v>
      </c>
      <c r="E628" s="220" t="s">
        <v>912</v>
      </c>
      <c r="F628" s="221" t="s">
        <v>913</v>
      </c>
      <c r="G628" s="222" t="s">
        <v>914</v>
      </c>
      <c r="H628" s="223">
        <v>1</v>
      </c>
      <c r="I628" s="224"/>
      <c r="J628" s="225">
        <f>ROUND(I628*H628,2)</f>
        <v>0</v>
      </c>
      <c r="K628" s="226"/>
      <c r="L628" s="44"/>
      <c r="M628" s="227" t="s">
        <v>1</v>
      </c>
      <c r="N628" s="228" t="s">
        <v>38</v>
      </c>
      <c r="O628" s="91"/>
      <c r="P628" s="229">
        <f>O628*H628</f>
        <v>0</v>
      </c>
      <c r="Q628" s="229">
        <v>0</v>
      </c>
      <c r="R628" s="229">
        <f>Q628*H628</f>
        <v>0</v>
      </c>
      <c r="S628" s="229">
        <v>0</v>
      </c>
      <c r="T628" s="230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1" t="s">
        <v>884</v>
      </c>
      <c r="AT628" s="231" t="s">
        <v>134</v>
      </c>
      <c r="AU628" s="231" t="s">
        <v>82</v>
      </c>
      <c r="AY628" s="17" t="s">
        <v>132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7" t="s">
        <v>78</v>
      </c>
      <c r="BK628" s="232">
        <f>ROUND(I628*H628,2)</f>
        <v>0</v>
      </c>
      <c r="BL628" s="17" t="s">
        <v>884</v>
      </c>
      <c r="BM628" s="231" t="s">
        <v>915</v>
      </c>
    </row>
    <row r="629" s="2" customFormat="1" ht="16.5" customHeight="1">
      <c r="A629" s="38"/>
      <c r="B629" s="39"/>
      <c r="C629" s="219" t="s">
        <v>916</v>
      </c>
      <c r="D629" s="219" t="s">
        <v>134</v>
      </c>
      <c r="E629" s="220" t="s">
        <v>917</v>
      </c>
      <c r="F629" s="221" t="s">
        <v>918</v>
      </c>
      <c r="G629" s="222" t="s">
        <v>903</v>
      </c>
      <c r="H629" s="223">
        <v>150</v>
      </c>
      <c r="I629" s="224"/>
      <c r="J629" s="225">
        <f>ROUND(I629*H629,2)</f>
        <v>0</v>
      </c>
      <c r="K629" s="226"/>
      <c r="L629" s="44"/>
      <c r="M629" s="227" t="s">
        <v>1</v>
      </c>
      <c r="N629" s="228" t="s">
        <v>38</v>
      </c>
      <c r="O629" s="91"/>
      <c r="P629" s="229">
        <f>O629*H629</f>
        <v>0</v>
      </c>
      <c r="Q629" s="229">
        <v>0</v>
      </c>
      <c r="R629" s="229">
        <f>Q629*H629</f>
        <v>0</v>
      </c>
      <c r="S629" s="229">
        <v>0</v>
      </c>
      <c r="T629" s="230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1" t="s">
        <v>884</v>
      </c>
      <c r="AT629" s="231" t="s">
        <v>134</v>
      </c>
      <c r="AU629" s="231" t="s">
        <v>82</v>
      </c>
      <c r="AY629" s="17" t="s">
        <v>132</v>
      </c>
      <c r="BE629" s="232">
        <f>IF(N629="základní",J629,0)</f>
        <v>0</v>
      </c>
      <c r="BF629" s="232">
        <f>IF(N629="snížená",J629,0)</f>
        <v>0</v>
      </c>
      <c r="BG629" s="232">
        <f>IF(N629="zákl. přenesená",J629,0)</f>
        <v>0</v>
      </c>
      <c r="BH629" s="232">
        <f>IF(N629="sníž. přenesená",J629,0)</f>
        <v>0</v>
      </c>
      <c r="BI629" s="232">
        <f>IF(N629="nulová",J629,0)</f>
        <v>0</v>
      </c>
      <c r="BJ629" s="17" t="s">
        <v>78</v>
      </c>
      <c r="BK629" s="232">
        <f>ROUND(I629*H629,2)</f>
        <v>0</v>
      </c>
      <c r="BL629" s="17" t="s">
        <v>884</v>
      </c>
      <c r="BM629" s="231" t="s">
        <v>919</v>
      </c>
    </row>
    <row r="630" s="12" customFormat="1" ht="22.8" customHeight="1">
      <c r="A630" s="12"/>
      <c r="B630" s="203"/>
      <c r="C630" s="204"/>
      <c r="D630" s="205" t="s">
        <v>72</v>
      </c>
      <c r="E630" s="217" t="s">
        <v>920</v>
      </c>
      <c r="F630" s="217" t="s">
        <v>921</v>
      </c>
      <c r="G630" s="204"/>
      <c r="H630" s="204"/>
      <c r="I630" s="207"/>
      <c r="J630" s="218">
        <f>BK630</f>
        <v>0</v>
      </c>
      <c r="K630" s="204"/>
      <c r="L630" s="209"/>
      <c r="M630" s="210"/>
      <c r="N630" s="211"/>
      <c r="O630" s="211"/>
      <c r="P630" s="212">
        <f>P631</f>
        <v>0</v>
      </c>
      <c r="Q630" s="211"/>
      <c r="R630" s="212">
        <f>R631</f>
        <v>0</v>
      </c>
      <c r="S630" s="211"/>
      <c r="T630" s="213">
        <f>T631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14" t="s">
        <v>151</v>
      </c>
      <c r="AT630" s="215" t="s">
        <v>72</v>
      </c>
      <c r="AU630" s="215" t="s">
        <v>78</v>
      </c>
      <c r="AY630" s="214" t="s">
        <v>132</v>
      </c>
      <c r="BK630" s="216">
        <f>BK631</f>
        <v>0</v>
      </c>
    </row>
    <row r="631" s="2" customFormat="1" ht="16.5" customHeight="1">
      <c r="A631" s="38"/>
      <c r="B631" s="39"/>
      <c r="C631" s="219" t="s">
        <v>922</v>
      </c>
      <c r="D631" s="219" t="s">
        <v>134</v>
      </c>
      <c r="E631" s="220" t="s">
        <v>923</v>
      </c>
      <c r="F631" s="221" t="s">
        <v>924</v>
      </c>
      <c r="G631" s="222" t="s">
        <v>903</v>
      </c>
      <c r="H631" s="223">
        <v>150</v>
      </c>
      <c r="I631" s="224"/>
      <c r="J631" s="225">
        <f>ROUND(I631*H631,2)</f>
        <v>0</v>
      </c>
      <c r="K631" s="226"/>
      <c r="L631" s="44"/>
      <c r="M631" s="227" t="s">
        <v>1</v>
      </c>
      <c r="N631" s="228" t="s">
        <v>38</v>
      </c>
      <c r="O631" s="91"/>
      <c r="P631" s="229">
        <f>O631*H631</f>
        <v>0</v>
      </c>
      <c r="Q631" s="229">
        <v>0</v>
      </c>
      <c r="R631" s="229">
        <f>Q631*H631</f>
        <v>0</v>
      </c>
      <c r="S631" s="229">
        <v>0</v>
      </c>
      <c r="T631" s="230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31" t="s">
        <v>884</v>
      </c>
      <c r="AT631" s="231" t="s">
        <v>134</v>
      </c>
      <c r="AU631" s="231" t="s">
        <v>82</v>
      </c>
      <c r="AY631" s="17" t="s">
        <v>132</v>
      </c>
      <c r="BE631" s="232">
        <f>IF(N631="základní",J631,0)</f>
        <v>0</v>
      </c>
      <c r="BF631" s="232">
        <f>IF(N631="snížená",J631,0)</f>
        <v>0</v>
      </c>
      <c r="BG631" s="232">
        <f>IF(N631="zákl. přenesená",J631,0)</f>
        <v>0</v>
      </c>
      <c r="BH631" s="232">
        <f>IF(N631="sníž. přenesená",J631,0)</f>
        <v>0</v>
      </c>
      <c r="BI631" s="232">
        <f>IF(N631="nulová",J631,0)</f>
        <v>0</v>
      </c>
      <c r="BJ631" s="17" t="s">
        <v>78</v>
      </c>
      <c r="BK631" s="232">
        <f>ROUND(I631*H631,2)</f>
        <v>0</v>
      </c>
      <c r="BL631" s="17" t="s">
        <v>884</v>
      </c>
      <c r="BM631" s="231" t="s">
        <v>925</v>
      </c>
    </row>
    <row r="632" s="12" customFormat="1" ht="22.8" customHeight="1">
      <c r="A632" s="12"/>
      <c r="B632" s="203"/>
      <c r="C632" s="204"/>
      <c r="D632" s="205" t="s">
        <v>72</v>
      </c>
      <c r="E632" s="217" t="s">
        <v>926</v>
      </c>
      <c r="F632" s="217" t="s">
        <v>927</v>
      </c>
      <c r="G632" s="204"/>
      <c r="H632" s="204"/>
      <c r="I632" s="207"/>
      <c r="J632" s="218">
        <f>BK632</f>
        <v>0</v>
      </c>
      <c r="K632" s="204"/>
      <c r="L632" s="209"/>
      <c r="M632" s="210"/>
      <c r="N632" s="211"/>
      <c r="O632" s="211"/>
      <c r="P632" s="212">
        <f>P633</f>
        <v>0</v>
      </c>
      <c r="Q632" s="211"/>
      <c r="R632" s="212">
        <f>R633</f>
        <v>0</v>
      </c>
      <c r="S632" s="211"/>
      <c r="T632" s="213">
        <f>T633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214" t="s">
        <v>151</v>
      </c>
      <c r="AT632" s="215" t="s">
        <v>72</v>
      </c>
      <c r="AU632" s="215" t="s">
        <v>78</v>
      </c>
      <c r="AY632" s="214" t="s">
        <v>132</v>
      </c>
      <c r="BK632" s="216">
        <f>BK633</f>
        <v>0</v>
      </c>
    </row>
    <row r="633" s="2" customFormat="1" ht="16.5" customHeight="1">
      <c r="A633" s="38"/>
      <c r="B633" s="39"/>
      <c r="C633" s="219" t="s">
        <v>928</v>
      </c>
      <c r="D633" s="219" t="s">
        <v>134</v>
      </c>
      <c r="E633" s="220" t="s">
        <v>929</v>
      </c>
      <c r="F633" s="221" t="s">
        <v>927</v>
      </c>
      <c r="G633" s="222" t="s">
        <v>903</v>
      </c>
      <c r="H633" s="223">
        <v>150</v>
      </c>
      <c r="I633" s="224"/>
      <c r="J633" s="225">
        <f>ROUND(I633*H633,2)</f>
        <v>0</v>
      </c>
      <c r="K633" s="226"/>
      <c r="L633" s="44"/>
      <c r="M633" s="278" t="s">
        <v>1</v>
      </c>
      <c r="N633" s="279" t="s">
        <v>38</v>
      </c>
      <c r="O633" s="280"/>
      <c r="P633" s="281">
        <f>O633*H633</f>
        <v>0</v>
      </c>
      <c r="Q633" s="281">
        <v>0</v>
      </c>
      <c r="R633" s="281">
        <f>Q633*H633</f>
        <v>0</v>
      </c>
      <c r="S633" s="281">
        <v>0</v>
      </c>
      <c r="T633" s="282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31" t="s">
        <v>884</v>
      </c>
      <c r="AT633" s="231" t="s">
        <v>134</v>
      </c>
      <c r="AU633" s="231" t="s">
        <v>82</v>
      </c>
      <c r="AY633" s="17" t="s">
        <v>132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17" t="s">
        <v>78</v>
      </c>
      <c r="BK633" s="232">
        <f>ROUND(I633*H633,2)</f>
        <v>0</v>
      </c>
      <c r="BL633" s="17" t="s">
        <v>884</v>
      </c>
      <c r="BM633" s="231" t="s">
        <v>930</v>
      </c>
    </row>
    <row r="634" s="2" customFormat="1" ht="6.96" customHeight="1">
      <c r="A634" s="38"/>
      <c r="B634" s="66"/>
      <c r="C634" s="67"/>
      <c r="D634" s="67"/>
      <c r="E634" s="67"/>
      <c r="F634" s="67"/>
      <c r="G634" s="67"/>
      <c r="H634" s="67"/>
      <c r="I634" s="67"/>
      <c r="J634" s="67"/>
      <c r="K634" s="67"/>
      <c r="L634" s="44"/>
      <c r="M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</row>
  </sheetData>
  <sheetProtection sheet="1" autoFilter="0" formatColumns="0" formatRows="0" objects="1" scenarios="1" spinCount="100000" saltValue="rS3YEb4YAV+w+eruMgmMMMlLAlHnwvpuvHticbMdV0P9yXhKIT0Dnf8UclHdqDHkol7HQDem0c68wHu6q67BxQ==" hashValue="SzKinefbIR3CvWKh0pI1G6zyfxaLcGEw0GRp79SV77Y3FYe+16FwCGj/6SydgVv5fyW24sI/n532wY3TyTa2LQ==" algorithmName="SHA-512" password="CC35"/>
  <autoFilter ref="C139:K633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DPS Šlejnická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ROUND((SUM(BE137:BE270)),  2)</f>
        <v>0</v>
      </c>
      <c r="G33" s="38"/>
      <c r="H33" s="38"/>
      <c r="I33" s="155">
        <v>0.20999999999999999</v>
      </c>
      <c r="J33" s="154">
        <f>ROUND(((SUM(BE137:BE270))*I33),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ROUND((SUM(BF137:BF270)),  2)</f>
        <v>0</v>
      </c>
      <c r="G34" s="38"/>
      <c r="H34" s="38"/>
      <c r="I34" s="155">
        <v>0.14999999999999999</v>
      </c>
      <c r="J34" s="154">
        <f>ROUND(((SUM(BF137:BF270))*I34),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ROUND((SUM(BG137:BG270)),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ROUND((SUM(BH137:BH270)),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ROUND((SUM(BI137:BI270)),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DPS Šlejnická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Výměna vchodových dveří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89</v>
      </c>
      <c r="D94" s="176"/>
      <c r="E94" s="176"/>
      <c r="F94" s="176"/>
      <c r="G94" s="176"/>
      <c r="H94" s="176"/>
      <c r="I94" s="176"/>
      <c r="J94" s="177" t="s">
        <v>90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91</v>
      </c>
      <c r="D96" s="40"/>
      <c r="E96" s="40"/>
      <c r="F96" s="40"/>
      <c r="G96" s="40"/>
      <c r="H96" s="40"/>
      <c r="I96" s="40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9"/>
      <c r="C97" s="180"/>
      <c r="D97" s="181" t="s">
        <v>93</v>
      </c>
      <c r="E97" s="182"/>
      <c r="F97" s="182"/>
      <c r="G97" s="182"/>
      <c r="H97" s="182"/>
      <c r="I97" s="182"/>
      <c r="J97" s="183">
        <f>J138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94</v>
      </c>
      <c r="E98" s="188"/>
      <c r="F98" s="188"/>
      <c r="G98" s="188"/>
      <c r="H98" s="188"/>
      <c r="I98" s="188"/>
      <c r="J98" s="189">
        <f>J139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932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95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97</v>
      </c>
      <c r="E101" s="188"/>
      <c r="F101" s="188"/>
      <c r="G101" s="188"/>
      <c r="H101" s="188"/>
      <c r="I101" s="188"/>
      <c r="J101" s="189">
        <f>J154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98</v>
      </c>
      <c r="E102" s="188"/>
      <c r="F102" s="188"/>
      <c r="G102" s="188"/>
      <c r="H102" s="188"/>
      <c r="I102" s="188"/>
      <c r="J102" s="189">
        <f>J172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99</v>
      </c>
      <c r="E103" s="188"/>
      <c r="F103" s="188"/>
      <c r="G103" s="188"/>
      <c r="H103" s="188"/>
      <c r="I103" s="188"/>
      <c r="J103" s="189">
        <f>J178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100</v>
      </c>
      <c r="E104" s="182"/>
      <c r="F104" s="182"/>
      <c r="G104" s="182"/>
      <c r="H104" s="182"/>
      <c r="I104" s="182"/>
      <c r="J104" s="183">
        <f>J180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933</v>
      </c>
      <c r="E105" s="188"/>
      <c r="F105" s="188"/>
      <c r="G105" s="188"/>
      <c r="H105" s="188"/>
      <c r="I105" s="188"/>
      <c r="J105" s="189">
        <f>J181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934</v>
      </c>
      <c r="E106" s="188"/>
      <c r="F106" s="188"/>
      <c r="G106" s="188"/>
      <c r="H106" s="188"/>
      <c r="I106" s="188"/>
      <c r="J106" s="189">
        <f>J194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935</v>
      </c>
      <c r="E107" s="188"/>
      <c r="F107" s="188"/>
      <c r="G107" s="188"/>
      <c r="H107" s="188"/>
      <c r="I107" s="188"/>
      <c r="J107" s="189">
        <f>J205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936</v>
      </c>
      <c r="E108" s="188"/>
      <c r="F108" s="188"/>
      <c r="G108" s="188"/>
      <c r="H108" s="188"/>
      <c r="I108" s="188"/>
      <c r="J108" s="189">
        <f>J207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107</v>
      </c>
      <c r="E109" s="188"/>
      <c r="F109" s="188"/>
      <c r="G109" s="188"/>
      <c r="H109" s="188"/>
      <c r="I109" s="188"/>
      <c r="J109" s="189">
        <f>J226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937</v>
      </c>
      <c r="E110" s="188"/>
      <c r="F110" s="188"/>
      <c r="G110" s="188"/>
      <c r="H110" s="188"/>
      <c r="I110" s="188"/>
      <c r="J110" s="189">
        <f>J241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108</v>
      </c>
      <c r="E111" s="188"/>
      <c r="F111" s="188"/>
      <c r="G111" s="188"/>
      <c r="H111" s="188"/>
      <c r="I111" s="188"/>
      <c r="J111" s="189">
        <f>J251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109</v>
      </c>
      <c r="E112" s="188"/>
      <c r="F112" s="188"/>
      <c r="G112" s="188"/>
      <c r="H112" s="188"/>
      <c r="I112" s="188"/>
      <c r="J112" s="189">
        <f>J255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9"/>
      <c r="C113" s="180"/>
      <c r="D113" s="181" t="s">
        <v>111</v>
      </c>
      <c r="E113" s="182"/>
      <c r="F113" s="182"/>
      <c r="G113" s="182"/>
      <c r="H113" s="182"/>
      <c r="I113" s="182"/>
      <c r="J113" s="183">
        <f>J262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5"/>
      <c r="C114" s="186"/>
      <c r="D114" s="187" t="s">
        <v>112</v>
      </c>
      <c r="E114" s="188"/>
      <c r="F114" s="188"/>
      <c r="G114" s="188"/>
      <c r="H114" s="188"/>
      <c r="I114" s="188"/>
      <c r="J114" s="189">
        <f>J263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113</v>
      </c>
      <c r="E115" s="188"/>
      <c r="F115" s="188"/>
      <c r="G115" s="188"/>
      <c r="H115" s="188"/>
      <c r="I115" s="188"/>
      <c r="J115" s="189">
        <f>J265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114</v>
      </c>
      <c r="E116" s="188"/>
      <c r="F116" s="188"/>
      <c r="G116" s="188"/>
      <c r="H116" s="188"/>
      <c r="I116" s="188"/>
      <c r="J116" s="189">
        <f>J267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116</v>
      </c>
      <c r="E117" s="188"/>
      <c r="F117" s="188"/>
      <c r="G117" s="188"/>
      <c r="H117" s="188"/>
      <c r="I117" s="188"/>
      <c r="J117" s="189">
        <f>J269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117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74" t="str">
        <f>E7</f>
        <v>DPS Šlejnická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86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>2 - Výměna vchodových dveří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F12</f>
        <v xml:space="preserve"> </v>
      </c>
      <c r="G131" s="40"/>
      <c r="H131" s="40"/>
      <c r="I131" s="32" t="s">
        <v>22</v>
      </c>
      <c r="J131" s="79" t="str">
        <f>IF(J12="","",J12)</f>
        <v>4. 5. 2023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E15</f>
        <v xml:space="preserve"> </v>
      </c>
      <c r="G133" s="40"/>
      <c r="H133" s="40"/>
      <c r="I133" s="32" t="s">
        <v>29</v>
      </c>
      <c r="J133" s="36" t="str">
        <f>E21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27</v>
      </c>
      <c r="D134" s="40"/>
      <c r="E134" s="40"/>
      <c r="F134" s="27" t="str">
        <f>IF(E18="","",E18)</f>
        <v>Vyplň údaj</v>
      </c>
      <c r="G134" s="40"/>
      <c r="H134" s="40"/>
      <c r="I134" s="32" t="s">
        <v>31</v>
      </c>
      <c r="J134" s="36" t="str">
        <f>E24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91"/>
      <c r="B136" s="192"/>
      <c r="C136" s="193" t="s">
        <v>118</v>
      </c>
      <c r="D136" s="194" t="s">
        <v>58</v>
      </c>
      <c r="E136" s="194" t="s">
        <v>54</v>
      </c>
      <c r="F136" s="194" t="s">
        <v>55</v>
      </c>
      <c r="G136" s="194" t="s">
        <v>119</v>
      </c>
      <c r="H136" s="194" t="s">
        <v>120</v>
      </c>
      <c r="I136" s="194" t="s">
        <v>121</v>
      </c>
      <c r="J136" s="195" t="s">
        <v>90</v>
      </c>
      <c r="K136" s="196" t="s">
        <v>122</v>
      </c>
      <c r="L136" s="197"/>
      <c r="M136" s="100" t="s">
        <v>1</v>
      </c>
      <c r="N136" s="101" t="s">
        <v>37</v>
      </c>
      <c r="O136" s="101" t="s">
        <v>123</v>
      </c>
      <c r="P136" s="101" t="s">
        <v>124</v>
      </c>
      <c r="Q136" s="101" t="s">
        <v>125</v>
      </c>
      <c r="R136" s="101" t="s">
        <v>126</v>
      </c>
      <c r="S136" s="101" t="s">
        <v>127</v>
      </c>
      <c r="T136" s="102" t="s">
        <v>128</v>
      </c>
      <c r="U136" s="191"/>
      <c r="V136" s="191"/>
      <c r="W136" s="191"/>
      <c r="X136" s="191"/>
      <c r="Y136" s="191"/>
      <c r="Z136" s="191"/>
      <c r="AA136" s="191"/>
      <c r="AB136" s="191"/>
      <c r="AC136" s="191"/>
      <c r="AD136" s="191"/>
      <c r="AE136" s="191"/>
    </row>
    <row r="137" s="2" customFormat="1" ht="22.8" customHeight="1">
      <c r="A137" s="38"/>
      <c r="B137" s="39"/>
      <c r="C137" s="107" t="s">
        <v>129</v>
      </c>
      <c r="D137" s="40"/>
      <c r="E137" s="40"/>
      <c r="F137" s="40"/>
      <c r="G137" s="40"/>
      <c r="H137" s="40"/>
      <c r="I137" s="40"/>
      <c r="J137" s="198">
        <f>BK137</f>
        <v>0</v>
      </c>
      <c r="K137" s="40"/>
      <c r="L137" s="44"/>
      <c r="M137" s="103"/>
      <c r="N137" s="199"/>
      <c r="O137" s="104"/>
      <c r="P137" s="200">
        <f>P138+P180+P262</f>
        <v>0</v>
      </c>
      <c r="Q137" s="104"/>
      <c r="R137" s="200">
        <f>R138+R180+R262</f>
        <v>1.4648440000000003</v>
      </c>
      <c r="S137" s="104"/>
      <c r="T137" s="201">
        <f>T138+T180+T262</f>
        <v>3.2573879999999997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72</v>
      </c>
      <c r="AU137" s="17" t="s">
        <v>92</v>
      </c>
      <c r="BK137" s="202">
        <f>BK138+BK180+BK262</f>
        <v>0</v>
      </c>
    </row>
    <row r="138" s="12" customFormat="1" ht="25.92" customHeight="1">
      <c r="A138" s="12"/>
      <c r="B138" s="203"/>
      <c r="C138" s="204"/>
      <c r="D138" s="205" t="s">
        <v>72</v>
      </c>
      <c r="E138" s="206" t="s">
        <v>130</v>
      </c>
      <c r="F138" s="206" t="s">
        <v>131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P139+P144+P147+P154+P172+P178</f>
        <v>0</v>
      </c>
      <c r="Q138" s="211"/>
      <c r="R138" s="212">
        <f>R139+R144+R147+R154+R172+R178</f>
        <v>1.3920940000000002</v>
      </c>
      <c r="S138" s="211"/>
      <c r="T138" s="213">
        <f>T139+T144+T147+T154+T172+T178</f>
        <v>3.2343879999999996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78</v>
      </c>
      <c r="AT138" s="215" t="s">
        <v>72</v>
      </c>
      <c r="AU138" s="215" t="s">
        <v>73</v>
      </c>
      <c r="AY138" s="214" t="s">
        <v>132</v>
      </c>
      <c r="BK138" s="216">
        <f>BK139+BK144+BK147+BK154+BK172+BK178</f>
        <v>0</v>
      </c>
    </row>
    <row r="139" s="12" customFormat="1" ht="22.8" customHeight="1">
      <c r="A139" s="12"/>
      <c r="B139" s="203"/>
      <c r="C139" s="204"/>
      <c r="D139" s="205" t="s">
        <v>72</v>
      </c>
      <c r="E139" s="217" t="s">
        <v>78</v>
      </c>
      <c r="F139" s="217" t="s">
        <v>133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SUM(P140:P143)</f>
        <v>0</v>
      </c>
      <c r="Q139" s="211"/>
      <c r="R139" s="212">
        <f>SUM(R140:R143)</f>
        <v>0</v>
      </c>
      <c r="S139" s="211"/>
      <c r="T139" s="213">
        <f>SUM(T140:T143)</f>
        <v>2.0800000000000001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78</v>
      </c>
      <c r="AT139" s="215" t="s">
        <v>72</v>
      </c>
      <c r="AU139" s="215" t="s">
        <v>78</v>
      </c>
      <c r="AY139" s="214" t="s">
        <v>132</v>
      </c>
      <c r="BK139" s="216">
        <f>SUM(BK140:BK143)</f>
        <v>0</v>
      </c>
    </row>
    <row r="140" s="2" customFormat="1" ht="24.15" customHeight="1">
      <c r="A140" s="38"/>
      <c r="B140" s="39"/>
      <c r="C140" s="219" t="s">
        <v>78</v>
      </c>
      <c r="D140" s="219" t="s">
        <v>134</v>
      </c>
      <c r="E140" s="220" t="s">
        <v>938</v>
      </c>
      <c r="F140" s="221" t="s">
        <v>939</v>
      </c>
      <c r="G140" s="222" t="s">
        <v>137</v>
      </c>
      <c r="H140" s="223">
        <v>8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0.26000000000000001</v>
      </c>
      <c r="T140" s="230">
        <f>S140*H140</f>
        <v>2.0800000000000001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138</v>
      </c>
      <c r="AT140" s="231" t="s">
        <v>134</v>
      </c>
      <c r="AU140" s="231" t="s">
        <v>82</v>
      </c>
      <c r="AY140" s="17" t="s">
        <v>132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78</v>
      </c>
      <c r="BK140" s="232">
        <f>ROUND(I140*H140,2)</f>
        <v>0</v>
      </c>
      <c r="BL140" s="17" t="s">
        <v>138</v>
      </c>
      <c r="BM140" s="231" t="s">
        <v>82</v>
      </c>
    </row>
    <row r="141" s="2" customFormat="1" ht="24.15" customHeight="1">
      <c r="A141" s="38"/>
      <c r="B141" s="39"/>
      <c r="C141" s="219" t="s">
        <v>82</v>
      </c>
      <c r="D141" s="219" t="s">
        <v>134</v>
      </c>
      <c r="E141" s="220" t="s">
        <v>940</v>
      </c>
      <c r="F141" s="221" t="s">
        <v>941</v>
      </c>
      <c r="G141" s="222" t="s">
        <v>171</v>
      </c>
      <c r="H141" s="223">
        <v>0.80000000000000004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138</v>
      </c>
      <c r="AT141" s="231" t="s">
        <v>134</v>
      </c>
      <c r="AU141" s="231" t="s">
        <v>82</v>
      </c>
      <c r="AY141" s="17" t="s">
        <v>132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78</v>
      </c>
      <c r="BK141" s="232">
        <f>ROUND(I141*H141,2)</f>
        <v>0</v>
      </c>
      <c r="BL141" s="17" t="s">
        <v>138</v>
      </c>
      <c r="BM141" s="231" t="s">
        <v>138</v>
      </c>
    </row>
    <row r="142" s="14" customFormat="1">
      <c r="A142" s="14"/>
      <c r="B142" s="244"/>
      <c r="C142" s="245"/>
      <c r="D142" s="235" t="s">
        <v>155</v>
      </c>
      <c r="E142" s="246" t="s">
        <v>1</v>
      </c>
      <c r="F142" s="247" t="s">
        <v>942</v>
      </c>
      <c r="G142" s="245"/>
      <c r="H142" s="248">
        <v>0.80000000000000004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155</v>
      </c>
      <c r="AU142" s="254" t="s">
        <v>82</v>
      </c>
      <c r="AV142" s="14" t="s">
        <v>82</v>
      </c>
      <c r="AW142" s="14" t="s">
        <v>30</v>
      </c>
      <c r="AX142" s="14" t="s">
        <v>73</v>
      </c>
      <c r="AY142" s="254" t="s">
        <v>132</v>
      </c>
    </row>
    <row r="143" s="15" customFormat="1">
      <c r="A143" s="15"/>
      <c r="B143" s="255"/>
      <c r="C143" s="256"/>
      <c r="D143" s="235" t="s">
        <v>155</v>
      </c>
      <c r="E143" s="257" t="s">
        <v>1</v>
      </c>
      <c r="F143" s="258" t="s">
        <v>160</v>
      </c>
      <c r="G143" s="256"/>
      <c r="H143" s="259">
        <v>0.80000000000000004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155</v>
      </c>
      <c r="AU143" s="265" t="s">
        <v>82</v>
      </c>
      <c r="AV143" s="15" t="s">
        <v>138</v>
      </c>
      <c r="AW143" s="15" t="s">
        <v>30</v>
      </c>
      <c r="AX143" s="15" t="s">
        <v>78</v>
      </c>
      <c r="AY143" s="265" t="s">
        <v>132</v>
      </c>
    </row>
    <row r="144" s="12" customFormat="1" ht="22.8" customHeight="1">
      <c r="A144" s="12"/>
      <c r="B144" s="203"/>
      <c r="C144" s="204"/>
      <c r="D144" s="205" t="s">
        <v>72</v>
      </c>
      <c r="E144" s="217" t="s">
        <v>151</v>
      </c>
      <c r="F144" s="217" t="s">
        <v>943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SUM(P145:P146)</f>
        <v>0</v>
      </c>
      <c r="Q144" s="211"/>
      <c r="R144" s="212">
        <f>SUM(R145:R146)</f>
        <v>1.1015200000000001</v>
      </c>
      <c r="S144" s="211"/>
      <c r="T144" s="213">
        <f>SUM(T145:T146)</f>
        <v>0.71375999999999995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78</v>
      </c>
      <c r="AT144" s="215" t="s">
        <v>72</v>
      </c>
      <c r="AU144" s="215" t="s">
        <v>78</v>
      </c>
      <c r="AY144" s="214" t="s">
        <v>132</v>
      </c>
      <c r="BK144" s="216">
        <f>SUM(BK145:BK146)</f>
        <v>0</v>
      </c>
    </row>
    <row r="145" s="2" customFormat="1" ht="37.8" customHeight="1">
      <c r="A145" s="38"/>
      <c r="B145" s="39"/>
      <c r="C145" s="219" t="s">
        <v>143</v>
      </c>
      <c r="D145" s="219" t="s">
        <v>134</v>
      </c>
      <c r="E145" s="220" t="s">
        <v>944</v>
      </c>
      <c r="F145" s="221" t="s">
        <v>945</v>
      </c>
      <c r="G145" s="222" t="s">
        <v>137</v>
      </c>
      <c r="H145" s="223">
        <v>8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0.13769000000000001</v>
      </c>
      <c r="R145" s="229">
        <f>Q145*H145</f>
        <v>1.1015200000000001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138</v>
      </c>
      <c r="AT145" s="231" t="s">
        <v>134</v>
      </c>
      <c r="AU145" s="231" t="s">
        <v>82</v>
      </c>
      <c r="AY145" s="17" t="s">
        <v>132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78</v>
      </c>
      <c r="BK145" s="232">
        <f>ROUND(I145*H145,2)</f>
        <v>0</v>
      </c>
      <c r="BL145" s="17" t="s">
        <v>138</v>
      </c>
      <c r="BM145" s="231" t="s">
        <v>161</v>
      </c>
    </row>
    <row r="146" s="2" customFormat="1" ht="24.15" customHeight="1">
      <c r="A146" s="38"/>
      <c r="B146" s="39"/>
      <c r="C146" s="219" t="s">
        <v>138</v>
      </c>
      <c r="D146" s="219" t="s">
        <v>134</v>
      </c>
      <c r="E146" s="220" t="s">
        <v>946</v>
      </c>
      <c r="F146" s="221" t="s">
        <v>947</v>
      </c>
      <c r="G146" s="222" t="s">
        <v>137</v>
      </c>
      <c r="H146" s="223">
        <v>8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0.089219999999999994</v>
      </c>
      <c r="T146" s="230">
        <f>S146*H146</f>
        <v>0.71375999999999995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138</v>
      </c>
      <c r="AT146" s="231" t="s">
        <v>134</v>
      </c>
      <c r="AU146" s="231" t="s">
        <v>82</v>
      </c>
      <c r="AY146" s="17" t="s">
        <v>132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78</v>
      </c>
      <c r="BK146" s="232">
        <f>ROUND(I146*H146,2)</f>
        <v>0</v>
      </c>
      <c r="BL146" s="17" t="s">
        <v>138</v>
      </c>
      <c r="BM146" s="231" t="s">
        <v>176</v>
      </c>
    </row>
    <row r="147" s="12" customFormat="1" ht="22.8" customHeight="1">
      <c r="A147" s="12"/>
      <c r="B147" s="203"/>
      <c r="C147" s="204"/>
      <c r="D147" s="205" t="s">
        <v>72</v>
      </c>
      <c r="E147" s="217" t="s">
        <v>161</v>
      </c>
      <c r="F147" s="217" t="s">
        <v>175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SUM(P148:P153)</f>
        <v>0</v>
      </c>
      <c r="Q147" s="211"/>
      <c r="R147" s="212">
        <f>SUM(R148:R153)</f>
        <v>0.28759400000000002</v>
      </c>
      <c r="S147" s="211"/>
      <c r="T147" s="213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78</v>
      </c>
      <c r="AT147" s="215" t="s">
        <v>72</v>
      </c>
      <c r="AU147" s="215" t="s">
        <v>78</v>
      </c>
      <c r="AY147" s="214" t="s">
        <v>132</v>
      </c>
      <c r="BK147" s="216">
        <f>SUM(BK148:BK153)</f>
        <v>0</v>
      </c>
    </row>
    <row r="148" s="2" customFormat="1" ht="21.75" customHeight="1">
      <c r="A148" s="38"/>
      <c r="B148" s="39"/>
      <c r="C148" s="219" t="s">
        <v>386</v>
      </c>
      <c r="D148" s="219" t="s">
        <v>134</v>
      </c>
      <c r="E148" s="220" t="s">
        <v>948</v>
      </c>
      <c r="F148" s="221" t="s">
        <v>949</v>
      </c>
      <c r="G148" s="222" t="s">
        <v>137</v>
      </c>
      <c r="H148" s="223">
        <v>3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0.040629999999999999</v>
      </c>
      <c r="R148" s="229">
        <f>Q148*H148</f>
        <v>0.12189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138</v>
      </c>
      <c r="AT148" s="231" t="s">
        <v>134</v>
      </c>
      <c r="AU148" s="231" t="s">
        <v>82</v>
      </c>
      <c r="AY148" s="17" t="s">
        <v>132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78</v>
      </c>
      <c r="BK148" s="232">
        <f>ROUND(I148*H148,2)</f>
        <v>0</v>
      </c>
      <c r="BL148" s="17" t="s">
        <v>138</v>
      </c>
      <c r="BM148" s="231" t="s">
        <v>950</v>
      </c>
    </row>
    <row r="149" s="14" customFormat="1">
      <c r="A149" s="14"/>
      <c r="B149" s="244"/>
      <c r="C149" s="245"/>
      <c r="D149" s="235" t="s">
        <v>155</v>
      </c>
      <c r="E149" s="246" t="s">
        <v>1</v>
      </c>
      <c r="F149" s="247" t="s">
        <v>951</v>
      </c>
      <c r="G149" s="245"/>
      <c r="H149" s="248">
        <v>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155</v>
      </c>
      <c r="AU149" s="254" t="s">
        <v>82</v>
      </c>
      <c r="AV149" s="14" t="s">
        <v>82</v>
      </c>
      <c r="AW149" s="14" t="s">
        <v>30</v>
      </c>
      <c r="AX149" s="14" t="s">
        <v>78</v>
      </c>
      <c r="AY149" s="254" t="s">
        <v>132</v>
      </c>
    </row>
    <row r="150" s="2" customFormat="1" ht="24.15" customHeight="1">
      <c r="A150" s="38"/>
      <c r="B150" s="39"/>
      <c r="C150" s="219" t="s">
        <v>151</v>
      </c>
      <c r="D150" s="219" t="s">
        <v>134</v>
      </c>
      <c r="E150" s="220" t="s">
        <v>952</v>
      </c>
      <c r="F150" s="221" t="s">
        <v>953</v>
      </c>
      <c r="G150" s="222" t="s">
        <v>137</v>
      </c>
      <c r="H150" s="223">
        <v>3.8500000000000001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0.043040000000000002</v>
      </c>
      <c r="R150" s="229">
        <f>Q150*H150</f>
        <v>0.16570400000000002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138</v>
      </c>
      <c r="AT150" s="231" t="s">
        <v>134</v>
      </c>
      <c r="AU150" s="231" t="s">
        <v>82</v>
      </c>
      <c r="AY150" s="17" t="s">
        <v>132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78</v>
      </c>
      <c r="BK150" s="232">
        <f>ROUND(I150*H150,2)</f>
        <v>0</v>
      </c>
      <c r="BL150" s="17" t="s">
        <v>138</v>
      </c>
      <c r="BM150" s="231" t="s">
        <v>186</v>
      </c>
    </row>
    <row r="151" s="13" customFormat="1">
      <c r="A151" s="13"/>
      <c r="B151" s="233"/>
      <c r="C151" s="234"/>
      <c r="D151" s="235" t="s">
        <v>155</v>
      </c>
      <c r="E151" s="236" t="s">
        <v>1</v>
      </c>
      <c r="F151" s="237" t="s">
        <v>954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155</v>
      </c>
      <c r="AU151" s="243" t="s">
        <v>82</v>
      </c>
      <c r="AV151" s="13" t="s">
        <v>78</v>
      </c>
      <c r="AW151" s="13" t="s">
        <v>30</v>
      </c>
      <c r="AX151" s="13" t="s">
        <v>73</v>
      </c>
      <c r="AY151" s="243" t="s">
        <v>132</v>
      </c>
    </row>
    <row r="152" s="14" customFormat="1">
      <c r="A152" s="14"/>
      <c r="B152" s="244"/>
      <c r="C152" s="245"/>
      <c r="D152" s="235" t="s">
        <v>155</v>
      </c>
      <c r="E152" s="246" t="s">
        <v>1</v>
      </c>
      <c r="F152" s="247" t="s">
        <v>955</v>
      </c>
      <c r="G152" s="245"/>
      <c r="H152" s="248">
        <v>3.8500000000000001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155</v>
      </c>
      <c r="AU152" s="254" t="s">
        <v>82</v>
      </c>
      <c r="AV152" s="14" t="s">
        <v>82</v>
      </c>
      <c r="AW152" s="14" t="s">
        <v>30</v>
      </c>
      <c r="AX152" s="14" t="s">
        <v>73</v>
      </c>
      <c r="AY152" s="254" t="s">
        <v>132</v>
      </c>
    </row>
    <row r="153" s="15" customFormat="1">
      <c r="A153" s="15"/>
      <c r="B153" s="255"/>
      <c r="C153" s="256"/>
      <c r="D153" s="235" t="s">
        <v>155</v>
      </c>
      <c r="E153" s="257" t="s">
        <v>1</v>
      </c>
      <c r="F153" s="258" t="s">
        <v>160</v>
      </c>
      <c r="G153" s="256"/>
      <c r="H153" s="259">
        <v>3.8500000000000001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155</v>
      </c>
      <c r="AU153" s="265" t="s">
        <v>82</v>
      </c>
      <c r="AV153" s="15" t="s">
        <v>138</v>
      </c>
      <c r="AW153" s="15" t="s">
        <v>30</v>
      </c>
      <c r="AX153" s="15" t="s">
        <v>78</v>
      </c>
      <c r="AY153" s="265" t="s">
        <v>132</v>
      </c>
    </row>
    <row r="154" s="12" customFormat="1" ht="22.8" customHeight="1">
      <c r="A154" s="12"/>
      <c r="B154" s="203"/>
      <c r="C154" s="204"/>
      <c r="D154" s="205" t="s">
        <v>72</v>
      </c>
      <c r="E154" s="217" t="s">
        <v>182</v>
      </c>
      <c r="F154" s="217" t="s">
        <v>206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SUM(P155:P171)</f>
        <v>0</v>
      </c>
      <c r="Q154" s="211"/>
      <c r="R154" s="212">
        <f>SUM(R155:R171)</f>
        <v>0.00298</v>
      </c>
      <c r="S154" s="211"/>
      <c r="T154" s="213">
        <f>SUM(T155:T171)</f>
        <v>0.44062799999999996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78</v>
      </c>
      <c r="AT154" s="215" t="s">
        <v>72</v>
      </c>
      <c r="AU154" s="215" t="s">
        <v>78</v>
      </c>
      <c r="AY154" s="214" t="s">
        <v>132</v>
      </c>
      <c r="BK154" s="216">
        <f>SUM(BK155:BK171)</f>
        <v>0</v>
      </c>
    </row>
    <row r="155" s="2" customFormat="1" ht="33" customHeight="1">
      <c r="A155" s="38"/>
      <c r="B155" s="39"/>
      <c r="C155" s="219" t="s">
        <v>550</v>
      </c>
      <c r="D155" s="219" t="s">
        <v>134</v>
      </c>
      <c r="E155" s="220" t="s">
        <v>956</v>
      </c>
      <c r="F155" s="221" t="s">
        <v>957</v>
      </c>
      <c r="G155" s="222" t="s">
        <v>137</v>
      </c>
      <c r="H155" s="223">
        <v>6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0.00012999999999999999</v>
      </c>
      <c r="R155" s="229">
        <f>Q155*H155</f>
        <v>0.00077999999999999988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138</v>
      </c>
      <c r="AT155" s="231" t="s">
        <v>134</v>
      </c>
      <c r="AU155" s="231" t="s">
        <v>82</v>
      </c>
      <c r="AY155" s="17" t="s">
        <v>132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78</v>
      </c>
      <c r="BK155" s="232">
        <f>ROUND(I155*H155,2)</f>
        <v>0</v>
      </c>
      <c r="BL155" s="17" t="s">
        <v>138</v>
      </c>
      <c r="BM155" s="231" t="s">
        <v>958</v>
      </c>
    </row>
    <row r="156" s="14" customFormat="1">
      <c r="A156" s="14"/>
      <c r="B156" s="244"/>
      <c r="C156" s="245"/>
      <c r="D156" s="235" t="s">
        <v>155</v>
      </c>
      <c r="E156" s="246" t="s">
        <v>1</v>
      </c>
      <c r="F156" s="247" t="s">
        <v>161</v>
      </c>
      <c r="G156" s="245"/>
      <c r="H156" s="248">
        <v>6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155</v>
      </c>
      <c r="AU156" s="254" t="s">
        <v>82</v>
      </c>
      <c r="AV156" s="14" t="s">
        <v>82</v>
      </c>
      <c r="AW156" s="14" t="s">
        <v>30</v>
      </c>
      <c r="AX156" s="14" t="s">
        <v>73</v>
      </c>
      <c r="AY156" s="254" t="s">
        <v>132</v>
      </c>
    </row>
    <row r="157" s="15" customFormat="1">
      <c r="A157" s="15"/>
      <c r="B157" s="255"/>
      <c r="C157" s="256"/>
      <c r="D157" s="235" t="s">
        <v>155</v>
      </c>
      <c r="E157" s="257" t="s">
        <v>1</v>
      </c>
      <c r="F157" s="258" t="s">
        <v>160</v>
      </c>
      <c r="G157" s="256"/>
      <c r="H157" s="259">
        <v>6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155</v>
      </c>
      <c r="AU157" s="265" t="s">
        <v>82</v>
      </c>
      <c r="AV157" s="15" t="s">
        <v>138</v>
      </c>
      <c r="AW157" s="15" t="s">
        <v>30</v>
      </c>
      <c r="AX157" s="15" t="s">
        <v>78</v>
      </c>
      <c r="AY157" s="265" t="s">
        <v>132</v>
      </c>
    </row>
    <row r="158" s="2" customFormat="1" ht="24.15" customHeight="1">
      <c r="A158" s="38"/>
      <c r="B158" s="39"/>
      <c r="C158" s="219" t="s">
        <v>560</v>
      </c>
      <c r="D158" s="219" t="s">
        <v>134</v>
      </c>
      <c r="E158" s="220" t="s">
        <v>235</v>
      </c>
      <c r="F158" s="221" t="s">
        <v>236</v>
      </c>
      <c r="G158" s="222" t="s">
        <v>137</v>
      </c>
      <c r="H158" s="223">
        <v>50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4.0000000000000003E-05</v>
      </c>
      <c r="R158" s="229">
        <f>Q158*H158</f>
        <v>0.002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138</v>
      </c>
      <c r="AT158" s="231" t="s">
        <v>134</v>
      </c>
      <c r="AU158" s="231" t="s">
        <v>82</v>
      </c>
      <c r="AY158" s="17" t="s">
        <v>132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78</v>
      </c>
      <c r="BK158" s="232">
        <f>ROUND(I158*H158,2)</f>
        <v>0</v>
      </c>
      <c r="BL158" s="17" t="s">
        <v>138</v>
      </c>
      <c r="BM158" s="231" t="s">
        <v>959</v>
      </c>
    </row>
    <row r="159" s="14" customFormat="1">
      <c r="A159" s="14"/>
      <c r="B159" s="244"/>
      <c r="C159" s="245"/>
      <c r="D159" s="235" t="s">
        <v>155</v>
      </c>
      <c r="E159" s="246" t="s">
        <v>1</v>
      </c>
      <c r="F159" s="247" t="s">
        <v>450</v>
      </c>
      <c r="G159" s="245"/>
      <c r="H159" s="248">
        <v>50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155</v>
      </c>
      <c r="AU159" s="254" t="s">
        <v>82</v>
      </c>
      <c r="AV159" s="14" t="s">
        <v>82</v>
      </c>
      <c r="AW159" s="14" t="s">
        <v>30</v>
      </c>
      <c r="AX159" s="14" t="s">
        <v>78</v>
      </c>
      <c r="AY159" s="254" t="s">
        <v>132</v>
      </c>
    </row>
    <row r="160" s="2" customFormat="1" ht="16.5" customHeight="1">
      <c r="A160" s="38"/>
      <c r="B160" s="39"/>
      <c r="C160" s="219" t="s">
        <v>554</v>
      </c>
      <c r="D160" s="219" t="s">
        <v>134</v>
      </c>
      <c r="E160" s="220" t="s">
        <v>239</v>
      </c>
      <c r="F160" s="221" t="s">
        <v>240</v>
      </c>
      <c r="G160" s="222" t="s">
        <v>137</v>
      </c>
      <c r="H160" s="223">
        <v>2000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138</v>
      </c>
      <c r="AT160" s="231" t="s">
        <v>134</v>
      </c>
      <c r="AU160" s="231" t="s">
        <v>82</v>
      </c>
      <c r="AY160" s="17" t="s">
        <v>132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78</v>
      </c>
      <c r="BK160" s="232">
        <f>ROUND(I160*H160,2)</f>
        <v>0</v>
      </c>
      <c r="BL160" s="17" t="s">
        <v>138</v>
      </c>
      <c r="BM160" s="231" t="s">
        <v>960</v>
      </c>
    </row>
    <row r="161" s="13" customFormat="1">
      <c r="A161" s="13"/>
      <c r="B161" s="233"/>
      <c r="C161" s="234"/>
      <c r="D161" s="235" t="s">
        <v>155</v>
      </c>
      <c r="E161" s="236" t="s">
        <v>1</v>
      </c>
      <c r="F161" s="237" t="s">
        <v>961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155</v>
      </c>
      <c r="AU161" s="243" t="s">
        <v>82</v>
      </c>
      <c r="AV161" s="13" t="s">
        <v>78</v>
      </c>
      <c r="AW161" s="13" t="s">
        <v>30</v>
      </c>
      <c r="AX161" s="13" t="s">
        <v>73</v>
      </c>
      <c r="AY161" s="243" t="s">
        <v>132</v>
      </c>
    </row>
    <row r="162" s="14" customFormat="1">
      <c r="A162" s="14"/>
      <c r="B162" s="244"/>
      <c r="C162" s="245"/>
      <c r="D162" s="235" t="s">
        <v>155</v>
      </c>
      <c r="E162" s="246" t="s">
        <v>1</v>
      </c>
      <c r="F162" s="247" t="s">
        <v>962</v>
      </c>
      <c r="G162" s="245"/>
      <c r="H162" s="248">
        <v>2000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155</v>
      </c>
      <c r="AU162" s="254" t="s">
        <v>82</v>
      </c>
      <c r="AV162" s="14" t="s">
        <v>82</v>
      </c>
      <c r="AW162" s="14" t="s">
        <v>30</v>
      </c>
      <c r="AX162" s="14" t="s">
        <v>78</v>
      </c>
      <c r="AY162" s="254" t="s">
        <v>132</v>
      </c>
    </row>
    <row r="163" s="2" customFormat="1" ht="21.75" customHeight="1">
      <c r="A163" s="38"/>
      <c r="B163" s="39"/>
      <c r="C163" s="219" t="s">
        <v>161</v>
      </c>
      <c r="D163" s="219" t="s">
        <v>134</v>
      </c>
      <c r="E163" s="220" t="s">
        <v>963</v>
      </c>
      <c r="F163" s="221" t="s">
        <v>964</v>
      </c>
      <c r="G163" s="222" t="s">
        <v>137</v>
      </c>
      <c r="H163" s="223">
        <v>5.9539999999999997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0.067000000000000004</v>
      </c>
      <c r="T163" s="230">
        <f>S163*H163</f>
        <v>0.39891799999999999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138</v>
      </c>
      <c r="AT163" s="231" t="s">
        <v>134</v>
      </c>
      <c r="AU163" s="231" t="s">
        <v>82</v>
      </c>
      <c r="AY163" s="17" t="s">
        <v>132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78</v>
      </c>
      <c r="BK163" s="232">
        <f>ROUND(I163*H163,2)</f>
        <v>0</v>
      </c>
      <c r="BL163" s="17" t="s">
        <v>138</v>
      </c>
      <c r="BM163" s="231" t="s">
        <v>201</v>
      </c>
    </row>
    <row r="164" s="13" customFormat="1">
      <c r="A164" s="13"/>
      <c r="B164" s="233"/>
      <c r="C164" s="234"/>
      <c r="D164" s="235" t="s">
        <v>155</v>
      </c>
      <c r="E164" s="236" t="s">
        <v>1</v>
      </c>
      <c r="F164" s="237" t="s">
        <v>965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155</v>
      </c>
      <c r="AU164" s="243" t="s">
        <v>82</v>
      </c>
      <c r="AV164" s="13" t="s">
        <v>78</v>
      </c>
      <c r="AW164" s="13" t="s">
        <v>30</v>
      </c>
      <c r="AX164" s="13" t="s">
        <v>73</v>
      </c>
      <c r="AY164" s="243" t="s">
        <v>132</v>
      </c>
    </row>
    <row r="165" s="14" customFormat="1">
      <c r="A165" s="14"/>
      <c r="B165" s="244"/>
      <c r="C165" s="245"/>
      <c r="D165" s="235" t="s">
        <v>155</v>
      </c>
      <c r="E165" s="246" t="s">
        <v>1</v>
      </c>
      <c r="F165" s="247" t="s">
        <v>966</v>
      </c>
      <c r="G165" s="245"/>
      <c r="H165" s="248">
        <v>5.9539999999999997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155</v>
      </c>
      <c r="AU165" s="254" t="s">
        <v>82</v>
      </c>
      <c r="AV165" s="14" t="s">
        <v>82</v>
      </c>
      <c r="AW165" s="14" t="s">
        <v>30</v>
      </c>
      <c r="AX165" s="14" t="s">
        <v>73</v>
      </c>
      <c r="AY165" s="254" t="s">
        <v>132</v>
      </c>
    </row>
    <row r="166" s="15" customFormat="1">
      <c r="A166" s="15"/>
      <c r="B166" s="255"/>
      <c r="C166" s="256"/>
      <c r="D166" s="235" t="s">
        <v>155</v>
      </c>
      <c r="E166" s="257" t="s">
        <v>1</v>
      </c>
      <c r="F166" s="258" t="s">
        <v>160</v>
      </c>
      <c r="G166" s="256"/>
      <c r="H166" s="259">
        <v>5.9539999999999997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155</v>
      </c>
      <c r="AU166" s="265" t="s">
        <v>82</v>
      </c>
      <c r="AV166" s="15" t="s">
        <v>138</v>
      </c>
      <c r="AW166" s="15" t="s">
        <v>30</v>
      </c>
      <c r="AX166" s="15" t="s">
        <v>78</v>
      </c>
      <c r="AY166" s="265" t="s">
        <v>132</v>
      </c>
    </row>
    <row r="167" s="2" customFormat="1" ht="24.15" customHeight="1">
      <c r="A167" s="38"/>
      <c r="B167" s="39"/>
      <c r="C167" s="219" t="s">
        <v>446</v>
      </c>
      <c r="D167" s="219" t="s">
        <v>134</v>
      </c>
      <c r="E167" s="220" t="s">
        <v>967</v>
      </c>
      <c r="F167" s="221" t="s">
        <v>968</v>
      </c>
      <c r="G167" s="222" t="s">
        <v>146</v>
      </c>
      <c r="H167" s="223">
        <v>3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38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0.00056999999999999998</v>
      </c>
      <c r="T167" s="230">
        <f>S167*H167</f>
        <v>0.0017099999999999999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138</v>
      </c>
      <c r="AT167" s="231" t="s">
        <v>134</v>
      </c>
      <c r="AU167" s="231" t="s">
        <v>82</v>
      </c>
      <c r="AY167" s="17" t="s">
        <v>132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78</v>
      </c>
      <c r="BK167" s="232">
        <f>ROUND(I167*H167,2)</f>
        <v>0</v>
      </c>
      <c r="BL167" s="17" t="s">
        <v>138</v>
      </c>
      <c r="BM167" s="231" t="s">
        <v>969</v>
      </c>
    </row>
    <row r="168" s="13" customFormat="1">
      <c r="A168" s="13"/>
      <c r="B168" s="233"/>
      <c r="C168" s="234"/>
      <c r="D168" s="235" t="s">
        <v>155</v>
      </c>
      <c r="E168" s="236" t="s">
        <v>1</v>
      </c>
      <c r="F168" s="237" t="s">
        <v>970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155</v>
      </c>
      <c r="AU168" s="243" t="s">
        <v>82</v>
      </c>
      <c r="AV168" s="13" t="s">
        <v>78</v>
      </c>
      <c r="AW168" s="13" t="s">
        <v>30</v>
      </c>
      <c r="AX168" s="13" t="s">
        <v>73</v>
      </c>
      <c r="AY168" s="243" t="s">
        <v>132</v>
      </c>
    </row>
    <row r="169" s="14" customFormat="1">
      <c r="A169" s="14"/>
      <c r="B169" s="244"/>
      <c r="C169" s="245"/>
      <c r="D169" s="235" t="s">
        <v>155</v>
      </c>
      <c r="E169" s="246" t="s">
        <v>1</v>
      </c>
      <c r="F169" s="247" t="s">
        <v>143</v>
      </c>
      <c r="G169" s="245"/>
      <c r="H169" s="248">
        <v>3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155</v>
      </c>
      <c r="AU169" s="254" t="s">
        <v>82</v>
      </c>
      <c r="AV169" s="14" t="s">
        <v>82</v>
      </c>
      <c r="AW169" s="14" t="s">
        <v>30</v>
      </c>
      <c r="AX169" s="14" t="s">
        <v>78</v>
      </c>
      <c r="AY169" s="254" t="s">
        <v>132</v>
      </c>
    </row>
    <row r="170" s="2" customFormat="1" ht="24.15" customHeight="1">
      <c r="A170" s="38"/>
      <c r="B170" s="39"/>
      <c r="C170" s="219" t="s">
        <v>378</v>
      </c>
      <c r="D170" s="219" t="s">
        <v>134</v>
      </c>
      <c r="E170" s="220" t="s">
        <v>971</v>
      </c>
      <c r="F170" s="221" t="s">
        <v>972</v>
      </c>
      <c r="G170" s="222" t="s">
        <v>273</v>
      </c>
      <c r="H170" s="223">
        <v>20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1.0000000000000001E-05</v>
      </c>
      <c r="R170" s="229">
        <f>Q170*H170</f>
        <v>0.00020000000000000001</v>
      </c>
      <c r="S170" s="229">
        <v>0.002</v>
      </c>
      <c r="T170" s="230">
        <f>S170*H170</f>
        <v>0.040000000000000001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138</v>
      </c>
      <c r="AT170" s="231" t="s">
        <v>134</v>
      </c>
      <c r="AU170" s="231" t="s">
        <v>82</v>
      </c>
      <c r="AY170" s="17" t="s">
        <v>132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78</v>
      </c>
      <c r="BK170" s="232">
        <f>ROUND(I170*H170,2)</f>
        <v>0</v>
      </c>
      <c r="BL170" s="17" t="s">
        <v>138</v>
      </c>
      <c r="BM170" s="231" t="s">
        <v>973</v>
      </c>
    </row>
    <row r="171" s="14" customFormat="1">
      <c r="A171" s="14"/>
      <c r="B171" s="244"/>
      <c r="C171" s="245"/>
      <c r="D171" s="235" t="s">
        <v>155</v>
      </c>
      <c r="E171" s="246" t="s">
        <v>1</v>
      </c>
      <c r="F171" s="247" t="s">
        <v>238</v>
      </c>
      <c r="G171" s="245"/>
      <c r="H171" s="248">
        <v>20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155</v>
      </c>
      <c r="AU171" s="254" t="s">
        <v>82</v>
      </c>
      <c r="AV171" s="14" t="s">
        <v>82</v>
      </c>
      <c r="AW171" s="14" t="s">
        <v>30</v>
      </c>
      <c r="AX171" s="14" t="s">
        <v>78</v>
      </c>
      <c r="AY171" s="254" t="s">
        <v>132</v>
      </c>
    </row>
    <row r="172" s="12" customFormat="1" ht="22.8" customHeight="1">
      <c r="A172" s="12"/>
      <c r="B172" s="203"/>
      <c r="C172" s="204"/>
      <c r="D172" s="205" t="s">
        <v>72</v>
      </c>
      <c r="E172" s="217" t="s">
        <v>302</v>
      </c>
      <c r="F172" s="217" t="s">
        <v>303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SUM(P173:P177)</f>
        <v>0</v>
      </c>
      <c r="Q172" s="211"/>
      <c r="R172" s="212">
        <f>SUM(R173:R177)</f>
        <v>0</v>
      </c>
      <c r="S172" s="211"/>
      <c r="T172" s="213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78</v>
      </c>
      <c r="AT172" s="215" t="s">
        <v>72</v>
      </c>
      <c r="AU172" s="215" t="s">
        <v>78</v>
      </c>
      <c r="AY172" s="214" t="s">
        <v>132</v>
      </c>
      <c r="BK172" s="216">
        <f>SUM(BK173:BK177)</f>
        <v>0</v>
      </c>
    </row>
    <row r="173" s="2" customFormat="1" ht="24.15" customHeight="1">
      <c r="A173" s="38"/>
      <c r="B173" s="39"/>
      <c r="C173" s="219" t="s">
        <v>168</v>
      </c>
      <c r="D173" s="219" t="s">
        <v>134</v>
      </c>
      <c r="E173" s="220" t="s">
        <v>310</v>
      </c>
      <c r="F173" s="221" t="s">
        <v>311</v>
      </c>
      <c r="G173" s="222" t="s">
        <v>307</v>
      </c>
      <c r="H173" s="223">
        <v>3.2570000000000001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138</v>
      </c>
      <c r="AT173" s="231" t="s">
        <v>134</v>
      </c>
      <c r="AU173" s="231" t="s">
        <v>82</v>
      </c>
      <c r="AY173" s="17" t="s">
        <v>132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78</v>
      </c>
      <c r="BK173" s="232">
        <f>ROUND(I173*H173,2)</f>
        <v>0</v>
      </c>
      <c r="BL173" s="17" t="s">
        <v>138</v>
      </c>
      <c r="BM173" s="231" t="s">
        <v>212</v>
      </c>
    </row>
    <row r="174" s="2" customFormat="1" ht="24.15" customHeight="1">
      <c r="A174" s="38"/>
      <c r="B174" s="39"/>
      <c r="C174" s="219" t="s">
        <v>176</v>
      </c>
      <c r="D174" s="219" t="s">
        <v>134</v>
      </c>
      <c r="E174" s="220" t="s">
        <v>314</v>
      </c>
      <c r="F174" s="221" t="s">
        <v>315</v>
      </c>
      <c r="G174" s="222" t="s">
        <v>307</v>
      </c>
      <c r="H174" s="223">
        <v>61.883000000000003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138</v>
      </c>
      <c r="AT174" s="231" t="s">
        <v>134</v>
      </c>
      <c r="AU174" s="231" t="s">
        <v>82</v>
      </c>
      <c r="AY174" s="17" t="s">
        <v>132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78</v>
      </c>
      <c r="BK174" s="232">
        <f>ROUND(I174*H174,2)</f>
        <v>0</v>
      </c>
      <c r="BL174" s="17" t="s">
        <v>138</v>
      </c>
      <c r="BM174" s="231" t="s">
        <v>172</v>
      </c>
    </row>
    <row r="175" s="14" customFormat="1">
      <c r="A175" s="14"/>
      <c r="B175" s="244"/>
      <c r="C175" s="245"/>
      <c r="D175" s="235" t="s">
        <v>155</v>
      </c>
      <c r="E175" s="245"/>
      <c r="F175" s="247" t="s">
        <v>974</v>
      </c>
      <c r="G175" s="245"/>
      <c r="H175" s="248">
        <v>61.883000000000003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155</v>
      </c>
      <c r="AU175" s="254" t="s">
        <v>82</v>
      </c>
      <c r="AV175" s="14" t="s">
        <v>82</v>
      </c>
      <c r="AW175" s="14" t="s">
        <v>4</v>
      </c>
      <c r="AX175" s="14" t="s">
        <v>78</v>
      </c>
      <c r="AY175" s="254" t="s">
        <v>132</v>
      </c>
    </row>
    <row r="176" s="2" customFormat="1" ht="33" customHeight="1">
      <c r="A176" s="38"/>
      <c r="B176" s="39"/>
      <c r="C176" s="219" t="s">
        <v>182</v>
      </c>
      <c r="D176" s="219" t="s">
        <v>134</v>
      </c>
      <c r="E176" s="220" t="s">
        <v>975</v>
      </c>
      <c r="F176" s="221" t="s">
        <v>976</v>
      </c>
      <c r="G176" s="222" t="s">
        <v>307</v>
      </c>
      <c r="H176" s="223">
        <v>2.8580000000000001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138</v>
      </c>
      <c r="AT176" s="231" t="s">
        <v>134</v>
      </c>
      <c r="AU176" s="231" t="s">
        <v>82</v>
      </c>
      <c r="AY176" s="17" t="s">
        <v>132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78</v>
      </c>
      <c r="BK176" s="232">
        <f>ROUND(I176*H176,2)</f>
        <v>0</v>
      </c>
      <c r="BL176" s="17" t="s">
        <v>138</v>
      </c>
      <c r="BM176" s="231" t="s">
        <v>229</v>
      </c>
    </row>
    <row r="177" s="2" customFormat="1" ht="33" customHeight="1">
      <c r="A177" s="38"/>
      <c r="B177" s="39"/>
      <c r="C177" s="219" t="s">
        <v>186</v>
      </c>
      <c r="D177" s="219" t="s">
        <v>134</v>
      </c>
      <c r="E177" s="220" t="s">
        <v>977</v>
      </c>
      <c r="F177" s="221" t="s">
        <v>978</v>
      </c>
      <c r="G177" s="222" t="s">
        <v>307</v>
      </c>
      <c r="H177" s="223">
        <v>0.39900000000000002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138</v>
      </c>
      <c r="AT177" s="231" t="s">
        <v>134</v>
      </c>
      <c r="AU177" s="231" t="s">
        <v>82</v>
      </c>
      <c r="AY177" s="17" t="s">
        <v>132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78</v>
      </c>
      <c r="BK177" s="232">
        <f>ROUND(I177*H177,2)</f>
        <v>0</v>
      </c>
      <c r="BL177" s="17" t="s">
        <v>138</v>
      </c>
      <c r="BM177" s="231" t="s">
        <v>238</v>
      </c>
    </row>
    <row r="178" s="12" customFormat="1" ht="22.8" customHeight="1">
      <c r="A178" s="12"/>
      <c r="B178" s="203"/>
      <c r="C178" s="204"/>
      <c r="D178" s="205" t="s">
        <v>72</v>
      </c>
      <c r="E178" s="217" t="s">
        <v>326</v>
      </c>
      <c r="F178" s="217" t="s">
        <v>327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P179</f>
        <v>0</v>
      </c>
      <c r="Q178" s="211"/>
      <c r="R178" s="212">
        <f>R179</f>
        <v>0</v>
      </c>
      <c r="S178" s="211"/>
      <c r="T178" s="213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78</v>
      </c>
      <c r="AT178" s="215" t="s">
        <v>72</v>
      </c>
      <c r="AU178" s="215" t="s">
        <v>78</v>
      </c>
      <c r="AY178" s="214" t="s">
        <v>132</v>
      </c>
      <c r="BK178" s="216">
        <f>BK179</f>
        <v>0</v>
      </c>
    </row>
    <row r="179" s="2" customFormat="1" ht="16.5" customHeight="1">
      <c r="A179" s="38"/>
      <c r="B179" s="39"/>
      <c r="C179" s="219" t="s">
        <v>195</v>
      </c>
      <c r="D179" s="219" t="s">
        <v>134</v>
      </c>
      <c r="E179" s="220" t="s">
        <v>979</v>
      </c>
      <c r="F179" s="221" t="s">
        <v>980</v>
      </c>
      <c r="G179" s="222" t="s">
        <v>307</v>
      </c>
      <c r="H179" s="223">
        <v>1.3919999999999999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138</v>
      </c>
      <c r="AT179" s="231" t="s">
        <v>134</v>
      </c>
      <c r="AU179" s="231" t="s">
        <v>82</v>
      </c>
      <c r="AY179" s="17" t="s">
        <v>132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78</v>
      </c>
      <c r="BK179" s="232">
        <f>ROUND(I179*H179,2)</f>
        <v>0</v>
      </c>
      <c r="BL179" s="17" t="s">
        <v>138</v>
      </c>
      <c r="BM179" s="231" t="s">
        <v>249</v>
      </c>
    </row>
    <row r="180" s="12" customFormat="1" ht="25.92" customHeight="1">
      <c r="A180" s="12"/>
      <c r="B180" s="203"/>
      <c r="C180" s="204"/>
      <c r="D180" s="205" t="s">
        <v>72</v>
      </c>
      <c r="E180" s="206" t="s">
        <v>336</v>
      </c>
      <c r="F180" s="206" t="s">
        <v>337</v>
      </c>
      <c r="G180" s="204"/>
      <c r="H180" s="204"/>
      <c r="I180" s="207"/>
      <c r="J180" s="208">
        <f>BK180</f>
        <v>0</v>
      </c>
      <c r="K180" s="204"/>
      <c r="L180" s="209"/>
      <c r="M180" s="210"/>
      <c r="N180" s="211"/>
      <c r="O180" s="211"/>
      <c r="P180" s="212">
        <f>P181+P194+P205+P207+P226+P241+P251+P255</f>
        <v>0</v>
      </c>
      <c r="Q180" s="211"/>
      <c r="R180" s="212">
        <f>R181+R194+R205+R207+R226+R241+R251+R255</f>
        <v>0.072750000000000009</v>
      </c>
      <c r="S180" s="211"/>
      <c r="T180" s="213">
        <f>T181+T194+T205+T207+T226+T241+T251+T255</f>
        <v>0.023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82</v>
      </c>
      <c r="AT180" s="215" t="s">
        <v>72</v>
      </c>
      <c r="AU180" s="215" t="s">
        <v>73</v>
      </c>
      <c r="AY180" s="214" t="s">
        <v>132</v>
      </c>
      <c r="BK180" s="216">
        <f>BK181+BK194+BK205+BK207+BK226+BK241+BK251+BK255</f>
        <v>0</v>
      </c>
    </row>
    <row r="181" s="12" customFormat="1" ht="22.8" customHeight="1">
      <c r="A181" s="12"/>
      <c r="B181" s="203"/>
      <c r="C181" s="204"/>
      <c r="D181" s="205" t="s">
        <v>72</v>
      </c>
      <c r="E181" s="217" t="s">
        <v>981</v>
      </c>
      <c r="F181" s="217" t="s">
        <v>982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SUM(P182:P193)</f>
        <v>0</v>
      </c>
      <c r="Q181" s="211"/>
      <c r="R181" s="212">
        <f>SUM(R182:R193)</f>
        <v>0.0047499999999999999</v>
      </c>
      <c r="S181" s="211"/>
      <c r="T181" s="213">
        <f>SUM(T182:T193)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82</v>
      </c>
      <c r="AT181" s="215" t="s">
        <v>72</v>
      </c>
      <c r="AU181" s="215" t="s">
        <v>78</v>
      </c>
      <c r="AY181" s="214" t="s">
        <v>132</v>
      </c>
      <c r="BK181" s="216">
        <f>SUM(BK182:BK193)</f>
        <v>0</v>
      </c>
    </row>
    <row r="182" s="2" customFormat="1" ht="21.75" customHeight="1">
      <c r="A182" s="38"/>
      <c r="B182" s="39"/>
      <c r="C182" s="219" t="s">
        <v>450</v>
      </c>
      <c r="D182" s="219" t="s">
        <v>134</v>
      </c>
      <c r="E182" s="220" t="s">
        <v>983</v>
      </c>
      <c r="F182" s="221" t="s">
        <v>984</v>
      </c>
      <c r="G182" s="222" t="s">
        <v>146</v>
      </c>
      <c r="H182" s="223">
        <v>3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38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172</v>
      </c>
      <c r="AT182" s="231" t="s">
        <v>134</v>
      </c>
      <c r="AU182" s="231" t="s">
        <v>82</v>
      </c>
      <c r="AY182" s="17" t="s">
        <v>132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78</v>
      </c>
      <c r="BK182" s="232">
        <f>ROUND(I182*H182,2)</f>
        <v>0</v>
      </c>
      <c r="BL182" s="17" t="s">
        <v>172</v>
      </c>
      <c r="BM182" s="231" t="s">
        <v>985</v>
      </c>
    </row>
    <row r="183" s="14" customFormat="1">
      <c r="A183" s="14"/>
      <c r="B183" s="244"/>
      <c r="C183" s="245"/>
      <c r="D183" s="235" t="s">
        <v>155</v>
      </c>
      <c r="E183" s="246" t="s">
        <v>1</v>
      </c>
      <c r="F183" s="247" t="s">
        <v>143</v>
      </c>
      <c r="G183" s="245"/>
      <c r="H183" s="248">
        <v>3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155</v>
      </c>
      <c r="AU183" s="254" t="s">
        <v>82</v>
      </c>
      <c r="AV183" s="14" t="s">
        <v>82</v>
      </c>
      <c r="AW183" s="14" t="s">
        <v>30</v>
      </c>
      <c r="AX183" s="14" t="s">
        <v>78</v>
      </c>
      <c r="AY183" s="254" t="s">
        <v>132</v>
      </c>
    </row>
    <row r="184" s="2" customFormat="1" ht="24.15" customHeight="1">
      <c r="A184" s="38"/>
      <c r="B184" s="39"/>
      <c r="C184" s="266" t="s">
        <v>412</v>
      </c>
      <c r="D184" s="266" t="s">
        <v>202</v>
      </c>
      <c r="E184" s="267" t="s">
        <v>986</v>
      </c>
      <c r="F184" s="268" t="s">
        <v>987</v>
      </c>
      <c r="G184" s="269" t="s">
        <v>146</v>
      </c>
      <c r="H184" s="270">
        <v>3</v>
      </c>
      <c r="I184" s="271"/>
      <c r="J184" s="272">
        <f>ROUND(I184*H184,2)</f>
        <v>0</v>
      </c>
      <c r="K184" s="273"/>
      <c r="L184" s="274"/>
      <c r="M184" s="275" t="s">
        <v>1</v>
      </c>
      <c r="N184" s="276" t="s">
        <v>38</v>
      </c>
      <c r="O184" s="91"/>
      <c r="P184" s="229">
        <f>O184*H184</f>
        <v>0</v>
      </c>
      <c r="Q184" s="229">
        <v>5.0000000000000002E-05</v>
      </c>
      <c r="R184" s="229">
        <f>Q184*H184</f>
        <v>0.00015000000000000001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304</v>
      </c>
      <c r="AT184" s="231" t="s">
        <v>202</v>
      </c>
      <c r="AU184" s="231" t="s">
        <v>82</v>
      </c>
      <c r="AY184" s="17" t="s">
        <v>132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78</v>
      </c>
      <c r="BK184" s="232">
        <f>ROUND(I184*H184,2)</f>
        <v>0</v>
      </c>
      <c r="BL184" s="17" t="s">
        <v>172</v>
      </c>
      <c r="BM184" s="231" t="s">
        <v>988</v>
      </c>
    </row>
    <row r="185" s="14" customFormat="1">
      <c r="A185" s="14"/>
      <c r="B185" s="244"/>
      <c r="C185" s="245"/>
      <c r="D185" s="235" t="s">
        <v>155</v>
      </c>
      <c r="E185" s="246" t="s">
        <v>1</v>
      </c>
      <c r="F185" s="247" t="s">
        <v>143</v>
      </c>
      <c r="G185" s="245"/>
      <c r="H185" s="248">
        <v>3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155</v>
      </c>
      <c r="AU185" s="254" t="s">
        <v>82</v>
      </c>
      <c r="AV185" s="14" t="s">
        <v>82</v>
      </c>
      <c r="AW185" s="14" t="s">
        <v>30</v>
      </c>
      <c r="AX185" s="14" t="s">
        <v>78</v>
      </c>
      <c r="AY185" s="254" t="s">
        <v>132</v>
      </c>
    </row>
    <row r="186" s="2" customFormat="1" ht="33" customHeight="1">
      <c r="A186" s="38"/>
      <c r="B186" s="39"/>
      <c r="C186" s="219" t="s">
        <v>417</v>
      </c>
      <c r="D186" s="219" t="s">
        <v>134</v>
      </c>
      <c r="E186" s="220" t="s">
        <v>989</v>
      </c>
      <c r="F186" s="221" t="s">
        <v>990</v>
      </c>
      <c r="G186" s="222" t="s">
        <v>273</v>
      </c>
      <c r="H186" s="223">
        <v>20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172</v>
      </c>
      <c r="AT186" s="231" t="s">
        <v>134</v>
      </c>
      <c r="AU186" s="231" t="s">
        <v>82</v>
      </c>
      <c r="AY186" s="17" t="s">
        <v>132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78</v>
      </c>
      <c r="BK186" s="232">
        <f>ROUND(I186*H186,2)</f>
        <v>0</v>
      </c>
      <c r="BL186" s="17" t="s">
        <v>172</v>
      </c>
      <c r="BM186" s="231" t="s">
        <v>991</v>
      </c>
    </row>
    <row r="187" s="14" customFormat="1">
      <c r="A187" s="14"/>
      <c r="B187" s="244"/>
      <c r="C187" s="245"/>
      <c r="D187" s="235" t="s">
        <v>155</v>
      </c>
      <c r="E187" s="246" t="s">
        <v>1</v>
      </c>
      <c r="F187" s="247" t="s">
        <v>238</v>
      </c>
      <c r="G187" s="245"/>
      <c r="H187" s="248">
        <v>20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155</v>
      </c>
      <c r="AU187" s="254" t="s">
        <v>82</v>
      </c>
      <c r="AV187" s="14" t="s">
        <v>82</v>
      </c>
      <c r="AW187" s="14" t="s">
        <v>30</v>
      </c>
      <c r="AX187" s="14" t="s">
        <v>78</v>
      </c>
      <c r="AY187" s="254" t="s">
        <v>132</v>
      </c>
    </row>
    <row r="188" s="2" customFormat="1" ht="44.25" customHeight="1">
      <c r="A188" s="38"/>
      <c r="B188" s="39"/>
      <c r="C188" s="266" t="s">
        <v>428</v>
      </c>
      <c r="D188" s="266" t="s">
        <v>202</v>
      </c>
      <c r="E188" s="267" t="s">
        <v>992</v>
      </c>
      <c r="F188" s="268" t="s">
        <v>993</v>
      </c>
      <c r="G188" s="269" t="s">
        <v>273</v>
      </c>
      <c r="H188" s="270">
        <v>20</v>
      </c>
      <c r="I188" s="271"/>
      <c r="J188" s="272">
        <f>ROUND(I188*H188,2)</f>
        <v>0</v>
      </c>
      <c r="K188" s="273"/>
      <c r="L188" s="274"/>
      <c r="M188" s="275" t="s">
        <v>1</v>
      </c>
      <c r="N188" s="276" t="s">
        <v>38</v>
      </c>
      <c r="O188" s="91"/>
      <c r="P188" s="229">
        <f>O188*H188</f>
        <v>0</v>
      </c>
      <c r="Q188" s="229">
        <v>0.00023000000000000001</v>
      </c>
      <c r="R188" s="229">
        <f>Q188*H188</f>
        <v>0.0045999999999999999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304</v>
      </c>
      <c r="AT188" s="231" t="s">
        <v>202</v>
      </c>
      <c r="AU188" s="231" t="s">
        <v>82</v>
      </c>
      <c r="AY188" s="17" t="s">
        <v>132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78</v>
      </c>
      <c r="BK188" s="232">
        <f>ROUND(I188*H188,2)</f>
        <v>0</v>
      </c>
      <c r="BL188" s="17" t="s">
        <v>172</v>
      </c>
      <c r="BM188" s="231" t="s">
        <v>994</v>
      </c>
    </row>
    <row r="189" s="2" customFormat="1" ht="55.5" customHeight="1">
      <c r="A189" s="38"/>
      <c r="B189" s="39"/>
      <c r="C189" s="219" t="s">
        <v>212</v>
      </c>
      <c r="D189" s="219" t="s">
        <v>134</v>
      </c>
      <c r="E189" s="220" t="s">
        <v>995</v>
      </c>
      <c r="F189" s="221" t="s">
        <v>996</v>
      </c>
      <c r="G189" s="222" t="s">
        <v>893</v>
      </c>
      <c r="H189" s="223">
        <v>1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172</v>
      </c>
      <c r="AT189" s="231" t="s">
        <v>134</v>
      </c>
      <c r="AU189" s="231" t="s">
        <v>82</v>
      </c>
      <c r="AY189" s="17" t="s">
        <v>132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78</v>
      </c>
      <c r="BK189" s="232">
        <f>ROUND(I189*H189,2)</f>
        <v>0</v>
      </c>
      <c r="BL189" s="17" t="s">
        <v>172</v>
      </c>
      <c r="BM189" s="231" t="s">
        <v>286</v>
      </c>
    </row>
    <row r="190" s="14" customFormat="1">
      <c r="A190" s="14"/>
      <c r="B190" s="244"/>
      <c r="C190" s="245"/>
      <c r="D190" s="235" t="s">
        <v>155</v>
      </c>
      <c r="E190" s="246" t="s">
        <v>1</v>
      </c>
      <c r="F190" s="247" t="s">
        <v>78</v>
      </c>
      <c r="G190" s="245"/>
      <c r="H190" s="248">
        <v>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155</v>
      </c>
      <c r="AU190" s="254" t="s">
        <v>82</v>
      </c>
      <c r="AV190" s="14" t="s">
        <v>82</v>
      </c>
      <c r="AW190" s="14" t="s">
        <v>30</v>
      </c>
      <c r="AX190" s="14" t="s">
        <v>73</v>
      </c>
      <c r="AY190" s="254" t="s">
        <v>132</v>
      </c>
    </row>
    <row r="191" s="15" customFormat="1">
      <c r="A191" s="15"/>
      <c r="B191" s="255"/>
      <c r="C191" s="256"/>
      <c r="D191" s="235" t="s">
        <v>155</v>
      </c>
      <c r="E191" s="257" t="s">
        <v>1</v>
      </c>
      <c r="F191" s="258" t="s">
        <v>160</v>
      </c>
      <c r="G191" s="256"/>
      <c r="H191" s="259">
        <v>1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155</v>
      </c>
      <c r="AU191" s="265" t="s">
        <v>82</v>
      </c>
      <c r="AV191" s="15" t="s">
        <v>138</v>
      </c>
      <c r="AW191" s="15" t="s">
        <v>30</v>
      </c>
      <c r="AX191" s="15" t="s">
        <v>78</v>
      </c>
      <c r="AY191" s="265" t="s">
        <v>132</v>
      </c>
    </row>
    <row r="192" s="2" customFormat="1" ht="24.15" customHeight="1">
      <c r="A192" s="38"/>
      <c r="B192" s="39"/>
      <c r="C192" s="219" t="s">
        <v>546</v>
      </c>
      <c r="D192" s="219" t="s">
        <v>134</v>
      </c>
      <c r="E192" s="220" t="s">
        <v>997</v>
      </c>
      <c r="F192" s="221" t="s">
        <v>998</v>
      </c>
      <c r="G192" s="222" t="s">
        <v>146</v>
      </c>
      <c r="H192" s="223">
        <v>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172</v>
      </c>
      <c r="AT192" s="231" t="s">
        <v>134</v>
      </c>
      <c r="AU192" s="231" t="s">
        <v>82</v>
      </c>
      <c r="AY192" s="17" t="s">
        <v>132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78</v>
      </c>
      <c r="BK192" s="232">
        <f>ROUND(I192*H192,2)</f>
        <v>0</v>
      </c>
      <c r="BL192" s="17" t="s">
        <v>172</v>
      </c>
      <c r="BM192" s="231" t="s">
        <v>999</v>
      </c>
    </row>
    <row r="193" s="2" customFormat="1" ht="24.15" customHeight="1">
      <c r="A193" s="38"/>
      <c r="B193" s="39"/>
      <c r="C193" s="219" t="s">
        <v>456</v>
      </c>
      <c r="D193" s="219" t="s">
        <v>134</v>
      </c>
      <c r="E193" s="220" t="s">
        <v>1000</v>
      </c>
      <c r="F193" s="221" t="s">
        <v>1001</v>
      </c>
      <c r="G193" s="222" t="s">
        <v>355</v>
      </c>
      <c r="H193" s="277"/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172</v>
      </c>
      <c r="AT193" s="231" t="s">
        <v>134</v>
      </c>
      <c r="AU193" s="231" t="s">
        <v>82</v>
      </c>
      <c r="AY193" s="17" t="s">
        <v>132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78</v>
      </c>
      <c r="BK193" s="232">
        <f>ROUND(I193*H193,2)</f>
        <v>0</v>
      </c>
      <c r="BL193" s="17" t="s">
        <v>172</v>
      </c>
      <c r="BM193" s="231" t="s">
        <v>1002</v>
      </c>
    </row>
    <row r="194" s="12" customFormat="1" ht="22.8" customHeight="1">
      <c r="A194" s="12"/>
      <c r="B194" s="203"/>
      <c r="C194" s="204"/>
      <c r="D194" s="205" t="s">
        <v>72</v>
      </c>
      <c r="E194" s="217" t="s">
        <v>1003</v>
      </c>
      <c r="F194" s="217" t="s">
        <v>1004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SUM(P195:P204)</f>
        <v>0</v>
      </c>
      <c r="Q194" s="211"/>
      <c r="R194" s="212">
        <f>SUM(R195:R204)</f>
        <v>0.001</v>
      </c>
      <c r="S194" s="211"/>
      <c r="T194" s="213">
        <f>SUM(T195:T204)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82</v>
      </c>
      <c r="AT194" s="215" t="s">
        <v>72</v>
      </c>
      <c r="AU194" s="215" t="s">
        <v>78</v>
      </c>
      <c r="AY194" s="214" t="s">
        <v>132</v>
      </c>
      <c r="BK194" s="216">
        <f>SUM(BK195:BK204)</f>
        <v>0</v>
      </c>
    </row>
    <row r="195" s="2" customFormat="1" ht="21.75" customHeight="1">
      <c r="A195" s="38"/>
      <c r="B195" s="39"/>
      <c r="C195" s="219" t="s">
        <v>332</v>
      </c>
      <c r="D195" s="219" t="s">
        <v>134</v>
      </c>
      <c r="E195" s="220" t="s">
        <v>1005</v>
      </c>
      <c r="F195" s="221" t="s">
        <v>1006</v>
      </c>
      <c r="G195" s="222" t="s">
        <v>146</v>
      </c>
      <c r="H195" s="223">
        <v>2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172</v>
      </c>
      <c r="AT195" s="231" t="s">
        <v>134</v>
      </c>
      <c r="AU195" s="231" t="s">
        <v>82</v>
      </c>
      <c r="AY195" s="17" t="s">
        <v>132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78</v>
      </c>
      <c r="BK195" s="232">
        <f>ROUND(I195*H195,2)</f>
        <v>0</v>
      </c>
      <c r="BL195" s="17" t="s">
        <v>172</v>
      </c>
      <c r="BM195" s="231" t="s">
        <v>1007</v>
      </c>
    </row>
    <row r="196" s="14" customFormat="1">
      <c r="A196" s="14"/>
      <c r="B196" s="244"/>
      <c r="C196" s="245"/>
      <c r="D196" s="235" t="s">
        <v>155</v>
      </c>
      <c r="E196" s="246" t="s">
        <v>1</v>
      </c>
      <c r="F196" s="247" t="s">
        <v>82</v>
      </c>
      <c r="G196" s="245"/>
      <c r="H196" s="248">
        <v>2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155</v>
      </c>
      <c r="AU196" s="254" t="s">
        <v>82</v>
      </c>
      <c r="AV196" s="14" t="s">
        <v>82</v>
      </c>
      <c r="AW196" s="14" t="s">
        <v>30</v>
      </c>
      <c r="AX196" s="14" t="s">
        <v>78</v>
      </c>
      <c r="AY196" s="254" t="s">
        <v>132</v>
      </c>
    </row>
    <row r="197" s="2" customFormat="1" ht="16.5" customHeight="1">
      <c r="A197" s="38"/>
      <c r="B197" s="39"/>
      <c r="C197" s="266" t="s">
        <v>340</v>
      </c>
      <c r="D197" s="266" t="s">
        <v>202</v>
      </c>
      <c r="E197" s="267" t="s">
        <v>1008</v>
      </c>
      <c r="F197" s="268" t="s">
        <v>1009</v>
      </c>
      <c r="G197" s="269" t="s">
        <v>146</v>
      </c>
      <c r="H197" s="270">
        <v>2</v>
      </c>
      <c r="I197" s="271"/>
      <c r="J197" s="272">
        <f>ROUND(I197*H197,2)</f>
        <v>0</v>
      </c>
      <c r="K197" s="273"/>
      <c r="L197" s="274"/>
      <c r="M197" s="275" t="s">
        <v>1</v>
      </c>
      <c r="N197" s="276" t="s">
        <v>38</v>
      </c>
      <c r="O197" s="91"/>
      <c r="P197" s="229">
        <f>O197*H197</f>
        <v>0</v>
      </c>
      <c r="Q197" s="229">
        <v>0.00050000000000000001</v>
      </c>
      <c r="R197" s="229">
        <f>Q197*H197</f>
        <v>0.001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304</v>
      </c>
      <c r="AT197" s="231" t="s">
        <v>202</v>
      </c>
      <c r="AU197" s="231" t="s">
        <v>82</v>
      </c>
      <c r="AY197" s="17" t="s">
        <v>132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78</v>
      </c>
      <c r="BK197" s="232">
        <f>ROUND(I197*H197,2)</f>
        <v>0</v>
      </c>
      <c r="BL197" s="17" t="s">
        <v>172</v>
      </c>
      <c r="BM197" s="231" t="s">
        <v>1010</v>
      </c>
    </row>
    <row r="198" s="2" customFormat="1" ht="37.8" customHeight="1">
      <c r="A198" s="38"/>
      <c r="B198" s="39"/>
      <c r="C198" s="266" t="s">
        <v>372</v>
      </c>
      <c r="D198" s="266" t="s">
        <v>202</v>
      </c>
      <c r="E198" s="267" t="s">
        <v>1011</v>
      </c>
      <c r="F198" s="268" t="s">
        <v>1012</v>
      </c>
      <c r="G198" s="269" t="s">
        <v>893</v>
      </c>
      <c r="H198" s="270">
        <v>200</v>
      </c>
      <c r="I198" s="271"/>
      <c r="J198" s="272">
        <f>ROUND(I198*H198,2)</f>
        <v>0</v>
      </c>
      <c r="K198" s="273"/>
      <c r="L198" s="274"/>
      <c r="M198" s="275" t="s">
        <v>1</v>
      </c>
      <c r="N198" s="276" t="s">
        <v>38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304</v>
      </c>
      <c r="AT198" s="231" t="s">
        <v>202</v>
      </c>
      <c r="AU198" s="231" t="s">
        <v>82</v>
      </c>
      <c r="AY198" s="17" t="s">
        <v>132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78</v>
      </c>
      <c r="BK198" s="232">
        <f>ROUND(I198*H198,2)</f>
        <v>0</v>
      </c>
      <c r="BL198" s="17" t="s">
        <v>172</v>
      </c>
      <c r="BM198" s="231" t="s">
        <v>1013</v>
      </c>
    </row>
    <row r="199" s="2" customFormat="1" ht="24.15" customHeight="1">
      <c r="A199" s="38"/>
      <c r="B199" s="39"/>
      <c r="C199" s="219" t="s">
        <v>441</v>
      </c>
      <c r="D199" s="219" t="s">
        <v>134</v>
      </c>
      <c r="E199" s="220" t="s">
        <v>1014</v>
      </c>
      <c r="F199" s="221" t="s">
        <v>1015</v>
      </c>
      <c r="G199" s="222" t="s">
        <v>146</v>
      </c>
      <c r="H199" s="223">
        <v>1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38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172</v>
      </c>
      <c r="AT199" s="231" t="s">
        <v>134</v>
      </c>
      <c r="AU199" s="231" t="s">
        <v>82</v>
      </c>
      <c r="AY199" s="17" t="s">
        <v>132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78</v>
      </c>
      <c r="BK199" s="232">
        <f>ROUND(I199*H199,2)</f>
        <v>0</v>
      </c>
      <c r="BL199" s="17" t="s">
        <v>172</v>
      </c>
      <c r="BM199" s="231" t="s">
        <v>1016</v>
      </c>
    </row>
    <row r="200" s="14" customFormat="1">
      <c r="A200" s="14"/>
      <c r="B200" s="244"/>
      <c r="C200" s="245"/>
      <c r="D200" s="235" t="s">
        <v>155</v>
      </c>
      <c r="E200" s="246" t="s">
        <v>1</v>
      </c>
      <c r="F200" s="247" t="s">
        <v>78</v>
      </c>
      <c r="G200" s="245"/>
      <c r="H200" s="248">
        <v>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155</v>
      </c>
      <c r="AU200" s="254" t="s">
        <v>82</v>
      </c>
      <c r="AV200" s="14" t="s">
        <v>82</v>
      </c>
      <c r="AW200" s="14" t="s">
        <v>30</v>
      </c>
      <c r="AX200" s="14" t="s">
        <v>78</v>
      </c>
      <c r="AY200" s="254" t="s">
        <v>132</v>
      </c>
    </row>
    <row r="201" s="2" customFormat="1" ht="24.15" customHeight="1">
      <c r="A201" s="38"/>
      <c r="B201" s="39"/>
      <c r="C201" s="266" t="s">
        <v>401</v>
      </c>
      <c r="D201" s="266" t="s">
        <v>202</v>
      </c>
      <c r="E201" s="267" t="s">
        <v>1017</v>
      </c>
      <c r="F201" s="268" t="s">
        <v>1018</v>
      </c>
      <c r="G201" s="269" t="s">
        <v>146</v>
      </c>
      <c r="H201" s="270">
        <v>1</v>
      </c>
      <c r="I201" s="271"/>
      <c r="J201" s="272">
        <f>ROUND(I201*H201,2)</f>
        <v>0</v>
      </c>
      <c r="K201" s="273"/>
      <c r="L201" s="274"/>
      <c r="M201" s="275" t="s">
        <v>1</v>
      </c>
      <c r="N201" s="276" t="s">
        <v>38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831</v>
      </c>
      <c r="AT201" s="231" t="s">
        <v>202</v>
      </c>
      <c r="AU201" s="231" t="s">
        <v>82</v>
      </c>
      <c r="AY201" s="17" t="s">
        <v>132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78</v>
      </c>
      <c r="BK201" s="232">
        <f>ROUND(I201*H201,2)</f>
        <v>0</v>
      </c>
      <c r="BL201" s="17" t="s">
        <v>831</v>
      </c>
      <c r="BM201" s="231" t="s">
        <v>1019</v>
      </c>
    </row>
    <row r="202" s="2" customFormat="1" ht="24.15" customHeight="1">
      <c r="A202" s="38"/>
      <c r="B202" s="39"/>
      <c r="C202" s="266" t="s">
        <v>434</v>
      </c>
      <c r="D202" s="266" t="s">
        <v>202</v>
      </c>
      <c r="E202" s="267" t="s">
        <v>1020</v>
      </c>
      <c r="F202" s="268" t="s">
        <v>1021</v>
      </c>
      <c r="G202" s="269" t="s">
        <v>146</v>
      </c>
      <c r="H202" s="270">
        <v>1</v>
      </c>
      <c r="I202" s="271"/>
      <c r="J202" s="272">
        <f>ROUND(I202*H202,2)</f>
        <v>0</v>
      </c>
      <c r="K202" s="273"/>
      <c r="L202" s="274"/>
      <c r="M202" s="275" t="s">
        <v>1</v>
      </c>
      <c r="N202" s="276" t="s">
        <v>38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176</v>
      </c>
      <c r="AT202" s="231" t="s">
        <v>202</v>
      </c>
      <c r="AU202" s="231" t="s">
        <v>82</v>
      </c>
      <c r="AY202" s="17" t="s">
        <v>132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78</v>
      </c>
      <c r="BK202" s="232">
        <f>ROUND(I202*H202,2)</f>
        <v>0</v>
      </c>
      <c r="BL202" s="17" t="s">
        <v>138</v>
      </c>
      <c r="BM202" s="231" t="s">
        <v>1022</v>
      </c>
    </row>
    <row r="203" s="14" customFormat="1">
      <c r="A203" s="14"/>
      <c r="B203" s="244"/>
      <c r="C203" s="245"/>
      <c r="D203" s="235" t="s">
        <v>155</v>
      </c>
      <c r="E203" s="246" t="s">
        <v>1</v>
      </c>
      <c r="F203" s="247" t="s">
        <v>78</v>
      </c>
      <c r="G203" s="245"/>
      <c r="H203" s="248">
        <v>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155</v>
      </c>
      <c r="AU203" s="254" t="s">
        <v>82</v>
      </c>
      <c r="AV203" s="14" t="s">
        <v>82</v>
      </c>
      <c r="AW203" s="14" t="s">
        <v>30</v>
      </c>
      <c r="AX203" s="14" t="s">
        <v>78</v>
      </c>
      <c r="AY203" s="254" t="s">
        <v>132</v>
      </c>
    </row>
    <row r="204" s="2" customFormat="1" ht="24.15" customHeight="1">
      <c r="A204" s="38"/>
      <c r="B204" s="39"/>
      <c r="C204" s="219" t="s">
        <v>492</v>
      </c>
      <c r="D204" s="219" t="s">
        <v>134</v>
      </c>
      <c r="E204" s="220" t="s">
        <v>1023</v>
      </c>
      <c r="F204" s="221" t="s">
        <v>1024</v>
      </c>
      <c r="G204" s="222" t="s">
        <v>355</v>
      </c>
      <c r="H204" s="277"/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172</v>
      </c>
      <c r="AT204" s="231" t="s">
        <v>134</v>
      </c>
      <c r="AU204" s="231" t="s">
        <v>82</v>
      </c>
      <c r="AY204" s="17" t="s">
        <v>132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78</v>
      </c>
      <c r="BK204" s="232">
        <f>ROUND(I204*H204,2)</f>
        <v>0</v>
      </c>
      <c r="BL204" s="17" t="s">
        <v>172</v>
      </c>
      <c r="BM204" s="231" t="s">
        <v>1025</v>
      </c>
    </row>
    <row r="205" s="12" customFormat="1" ht="22.8" customHeight="1">
      <c r="A205" s="12"/>
      <c r="B205" s="203"/>
      <c r="C205" s="204"/>
      <c r="D205" s="205" t="s">
        <v>72</v>
      </c>
      <c r="E205" s="217" t="s">
        <v>1026</v>
      </c>
      <c r="F205" s="217" t="s">
        <v>1027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P206</f>
        <v>0</v>
      </c>
      <c r="Q205" s="211"/>
      <c r="R205" s="212">
        <f>R206</f>
        <v>0</v>
      </c>
      <c r="S205" s="211"/>
      <c r="T205" s="213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82</v>
      </c>
      <c r="AT205" s="215" t="s">
        <v>72</v>
      </c>
      <c r="AU205" s="215" t="s">
        <v>78</v>
      </c>
      <c r="AY205" s="214" t="s">
        <v>132</v>
      </c>
      <c r="BK205" s="216">
        <f>BK206</f>
        <v>0</v>
      </c>
    </row>
    <row r="206" s="2" customFormat="1" ht="24.15" customHeight="1">
      <c r="A206" s="38"/>
      <c r="B206" s="39"/>
      <c r="C206" s="219" t="s">
        <v>172</v>
      </c>
      <c r="D206" s="219" t="s">
        <v>134</v>
      </c>
      <c r="E206" s="220" t="s">
        <v>1028</v>
      </c>
      <c r="F206" s="221" t="s">
        <v>1029</v>
      </c>
      <c r="G206" s="222" t="s">
        <v>146</v>
      </c>
      <c r="H206" s="223">
        <v>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38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172</v>
      </c>
      <c r="AT206" s="231" t="s">
        <v>134</v>
      </c>
      <c r="AU206" s="231" t="s">
        <v>82</v>
      </c>
      <c r="AY206" s="17" t="s">
        <v>132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78</v>
      </c>
      <c r="BK206" s="232">
        <f>ROUND(I206*H206,2)</f>
        <v>0</v>
      </c>
      <c r="BL206" s="17" t="s">
        <v>172</v>
      </c>
      <c r="BM206" s="231" t="s">
        <v>304</v>
      </c>
    </row>
    <row r="207" s="12" customFormat="1" ht="22.8" customHeight="1">
      <c r="A207" s="12"/>
      <c r="B207" s="203"/>
      <c r="C207" s="204"/>
      <c r="D207" s="205" t="s">
        <v>72</v>
      </c>
      <c r="E207" s="217" t="s">
        <v>1030</v>
      </c>
      <c r="F207" s="217" t="s">
        <v>1031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SUM(P208:P225)</f>
        <v>0</v>
      </c>
      <c r="Q207" s="211"/>
      <c r="R207" s="212">
        <f>SUM(R208:R225)</f>
        <v>0</v>
      </c>
      <c r="S207" s="211"/>
      <c r="T207" s="213">
        <f>SUM(T208:T225)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82</v>
      </c>
      <c r="AT207" s="215" t="s">
        <v>72</v>
      </c>
      <c r="AU207" s="215" t="s">
        <v>78</v>
      </c>
      <c r="AY207" s="214" t="s">
        <v>132</v>
      </c>
      <c r="BK207" s="216">
        <f>SUM(BK208:BK225)</f>
        <v>0</v>
      </c>
    </row>
    <row r="208" s="2" customFormat="1" ht="24.15" customHeight="1">
      <c r="A208" s="38"/>
      <c r="B208" s="39"/>
      <c r="C208" s="219" t="s">
        <v>224</v>
      </c>
      <c r="D208" s="219" t="s">
        <v>134</v>
      </c>
      <c r="E208" s="220" t="s">
        <v>1032</v>
      </c>
      <c r="F208" s="221" t="s">
        <v>1033</v>
      </c>
      <c r="G208" s="222" t="s">
        <v>146</v>
      </c>
      <c r="H208" s="223">
        <v>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38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172</v>
      </c>
      <c r="AT208" s="231" t="s">
        <v>134</v>
      </c>
      <c r="AU208" s="231" t="s">
        <v>82</v>
      </c>
      <c r="AY208" s="17" t="s">
        <v>132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78</v>
      </c>
      <c r="BK208" s="232">
        <f>ROUND(I208*H208,2)</f>
        <v>0</v>
      </c>
      <c r="BL208" s="17" t="s">
        <v>172</v>
      </c>
      <c r="BM208" s="231" t="s">
        <v>313</v>
      </c>
    </row>
    <row r="209" s="2" customFormat="1" ht="24.15" customHeight="1">
      <c r="A209" s="38"/>
      <c r="B209" s="39"/>
      <c r="C209" s="219" t="s">
        <v>229</v>
      </c>
      <c r="D209" s="219" t="s">
        <v>134</v>
      </c>
      <c r="E209" s="220" t="s">
        <v>1034</v>
      </c>
      <c r="F209" s="221" t="s">
        <v>1035</v>
      </c>
      <c r="G209" s="222" t="s">
        <v>146</v>
      </c>
      <c r="H209" s="223">
        <v>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38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172</v>
      </c>
      <c r="AT209" s="231" t="s">
        <v>134</v>
      </c>
      <c r="AU209" s="231" t="s">
        <v>82</v>
      </c>
      <c r="AY209" s="17" t="s">
        <v>132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78</v>
      </c>
      <c r="BK209" s="232">
        <f>ROUND(I209*H209,2)</f>
        <v>0</v>
      </c>
      <c r="BL209" s="17" t="s">
        <v>172</v>
      </c>
      <c r="BM209" s="231" t="s">
        <v>322</v>
      </c>
    </row>
    <row r="210" s="2" customFormat="1" ht="37.8" customHeight="1">
      <c r="A210" s="38"/>
      <c r="B210" s="39"/>
      <c r="C210" s="266" t="s">
        <v>234</v>
      </c>
      <c r="D210" s="266" t="s">
        <v>202</v>
      </c>
      <c r="E210" s="267" t="s">
        <v>1036</v>
      </c>
      <c r="F210" s="268" t="s">
        <v>1037</v>
      </c>
      <c r="G210" s="269" t="s">
        <v>137</v>
      </c>
      <c r="H210" s="270">
        <v>5.9550000000000001</v>
      </c>
      <c r="I210" s="271"/>
      <c r="J210" s="272">
        <f>ROUND(I210*H210,2)</f>
        <v>0</v>
      </c>
      <c r="K210" s="273"/>
      <c r="L210" s="274"/>
      <c r="M210" s="275" t="s">
        <v>1</v>
      </c>
      <c r="N210" s="276" t="s">
        <v>38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304</v>
      </c>
      <c r="AT210" s="231" t="s">
        <v>202</v>
      </c>
      <c r="AU210" s="231" t="s">
        <v>82</v>
      </c>
      <c r="AY210" s="17" t="s">
        <v>132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78</v>
      </c>
      <c r="BK210" s="232">
        <f>ROUND(I210*H210,2)</f>
        <v>0</v>
      </c>
      <c r="BL210" s="17" t="s">
        <v>172</v>
      </c>
      <c r="BM210" s="231" t="s">
        <v>332</v>
      </c>
    </row>
    <row r="211" s="14" customFormat="1">
      <c r="A211" s="14"/>
      <c r="B211" s="244"/>
      <c r="C211" s="245"/>
      <c r="D211" s="235" t="s">
        <v>155</v>
      </c>
      <c r="E211" s="246" t="s">
        <v>1</v>
      </c>
      <c r="F211" s="247" t="s">
        <v>1038</v>
      </c>
      <c r="G211" s="245"/>
      <c r="H211" s="248">
        <v>5.9550000000000001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155</v>
      </c>
      <c r="AU211" s="254" t="s">
        <v>82</v>
      </c>
      <c r="AV211" s="14" t="s">
        <v>82</v>
      </c>
      <c r="AW211" s="14" t="s">
        <v>30</v>
      </c>
      <c r="AX211" s="14" t="s">
        <v>73</v>
      </c>
      <c r="AY211" s="254" t="s">
        <v>132</v>
      </c>
    </row>
    <row r="212" s="15" customFormat="1">
      <c r="A212" s="15"/>
      <c r="B212" s="255"/>
      <c r="C212" s="256"/>
      <c r="D212" s="235" t="s">
        <v>155</v>
      </c>
      <c r="E212" s="257" t="s">
        <v>1</v>
      </c>
      <c r="F212" s="258" t="s">
        <v>160</v>
      </c>
      <c r="G212" s="256"/>
      <c r="H212" s="259">
        <v>5.9550000000000001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155</v>
      </c>
      <c r="AU212" s="265" t="s">
        <v>82</v>
      </c>
      <c r="AV212" s="15" t="s">
        <v>138</v>
      </c>
      <c r="AW212" s="15" t="s">
        <v>30</v>
      </c>
      <c r="AX212" s="15" t="s">
        <v>78</v>
      </c>
      <c r="AY212" s="265" t="s">
        <v>132</v>
      </c>
    </row>
    <row r="213" s="2" customFormat="1" ht="21.75" customHeight="1">
      <c r="A213" s="38"/>
      <c r="B213" s="39"/>
      <c r="C213" s="219" t="s">
        <v>238</v>
      </c>
      <c r="D213" s="219" t="s">
        <v>134</v>
      </c>
      <c r="E213" s="220" t="s">
        <v>1039</v>
      </c>
      <c r="F213" s="221" t="s">
        <v>1040</v>
      </c>
      <c r="G213" s="222" t="s">
        <v>146</v>
      </c>
      <c r="H213" s="223">
        <v>1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38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172</v>
      </c>
      <c r="AT213" s="231" t="s">
        <v>134</v>
      </c>
      <c r="AU213" s="231" t="s">
        <v>82</v>
      </c>
      <c r="AY213" s="17" t="s">
        <v>132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78</v>
      </c>
      <c r="BK213" s="232">
        <f>ROUND(I213*H213,2)</f>
        <v>0</v>
      </c>
      <c r="BL213" s="17" t="s">
        <v>172</v>
      </c>
      <c r="BM213" s="231" t="s">
        <v>345</v>
      </c>
    </row>
    <row r="214" s="2" customFormat="1" ht="16.5" customHeight="1">
      <c r="A214" s="38"/>
      <c r="B214" s="39"/>
      <c r="C214" s="266" t="s">
        <v>7</v>
      </c>
      <c r="D214" s="266" t="s">
        <v>202</v>
      </c>
      <c r="E214" s="267" t="s">
        <v>1041</v>
      </c>
      <c r="F214" s="268" t="s">
        <v>1042</v>
      </c>
      <c r="G214" s="269" t="s">
        <v>146</v>
      </c>
      <c r="H214" s="270">
        <v>1</v>
      </c>
      <c r="I214" s="271"/>
      <c r="J214" s="272">
        <f>ROUND(I214*H214,2)</f>
        <v>0</v>
      </c>
      <c r="K214" s="273"/>
      <c r="L214" s="274"/>
      <c r="M214" s="275" t="s">
        <v>1</v>
      </c>
      <c r="N214" s="276" t="s">
        <v>38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304</v>
      </c>
      <c r="AT214" s="231" t="s">
        <v>202</v>
      </c>
      <c r="AU214" s="231" t="s">
        <v>82</v>
      </c>
      <c r="AY214" s="17" t="s">
        <v>132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78</v>
      </c>
      <c r="BK214" s="232">
        <f>ROUND(I214*H214,2)</f>
        <v>0</v>
      </c>
      <c r="BL214" s="17" t="s">
        <v>172</v>
      </c>
      <c r="BM214" s="231" t="s">
        <v>372</v>
      </c>
    </row>
    <row r="215" s="2" customFormat="1" ht="16.5" customHeight="1">
      <c r="A215" s="38"/>
      <c r="B215" s="39"/>
      <c r="C215" s="219" t="s">
        <v>249</v>
      </c>
      <c r="D215" s="219" t="s">
        <v>134</v>
      </c>
      <c r="E215" s="220" t="s">
        <v>1043</v>
      </c>
      <c r="F215" s="221" t="s">
        <v>1044</v>
      </c>
      <c r="G215" s="222" t="s">
        <v>273</v>
      </c>
      <c r="H215" s="223">
        <v>15.4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38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172</v>
      </c>
      <c r="AT215" s="231" t="s">
        <v>134</v>
      </c>
      <c r="AU215" s="231" t="s">
        <v>82</v>
      </c>
      <c r="AY215" s="17" t="s">
        <v>132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78</v>
      </c>
      <c r="BK215" s="232">
        <f>ROUND(I215*H215,2)</f>
        <v>0</v>
      </c>
      <c r="BL215" s="17" t="s">
        <v>172</v>
      </c>
      <c r="BM215" s="231" t="s">
        <v>386</v>
      </c>
    </row>
    <row r="216" s="13" customFormat="1">
      <c r="A216" s="13"/>
      <c r="B216" s="233"/>
      <c r="C216" s="234"/>
      <c r="D216" s="235" t="s">
        <v>155</v>
      </c>
      <c r="E216" s="236" t="s">
        <v>1</v>
      </c>
      <c r="F216" s="237" t="s">
        <v>1045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155</v>
      </c>
      <c r="AU216" s="243" t="s">
        <v>82</v>
      </c>
      <c r="AV216" s="13" t="s">
        <v>78</v>
      </c>
      <c r="AW216" s="13" t="s">
        <v>30</v>
      </c>
      <c r="AX216" s="13" t="s">
        <v>73</v>
      </c>
      <c r="AY216" s="243" t="s">
        <v>132</v>
      </c>
    </row>
    <row r="217" s="14" customFormat="1">
      <c r="A217" s="14"/>
      <c r="B217" s="244"/>
      <c r="C217" s="245"/>
      <c r="D217" s="235" t="s">
        <v>155</v>
      </c>
      <c r="E217" s="246" t="s">
        <v>1</v>
      </c>
      <c r="F217" s="247" t="s">
        <v>1046</v>
      </c>
      <c r="G217" s="245"/>
      <c r="H217" s="248">
        <v>15.4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155</v>
      </c>
      <c r="AU217" s="254" t="s">
        <v>82</v>
      </c>
      <c r="AV217" s="14" t="s">
        <v>82</v>
      </c>
      <c r="AW217" s="14" t="s">
        <v>30</v>
      </c>
      <c r="AX217" s="14" t="s">
        <v>73</v>
      </c>
      <c r="AY217" s="254" t="s">
        <v>132</v>
      </c>
    </row>
    <row r="218" s="15" customFormat="1">
      <c r="A218" s="15"/>
      <c r="B218" s="255"/>
      <c r="C218" s="256"/>
      <c r="D218" s="235" t="s">
        <v>155</v>
      </c>
      <c r="E218" s="257" t="s">
        <v>1</v>
      </c>
      <c r="F218" s="258" t="s">
        <v>160</v>
      </c>
      <c r="G218" s="256"/>
      <c r="H218" s="259">
        <v>15.4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155</v>
      </c>
      <c r="AU218" s="265" t="s">
        <v>82</v>
      </c>
      <c r="AV218" s="15" t="s">
        <v>138</v>
      </c>
      <c r="AW218" s="15" t="s">
        <v>30</v>
      </c>
      <c r="AX218" s="15" t="s">
        <v>78</v>
      </c>
      <c r="AY218" s="265" t="s">
        <v>132</v>
      </c>
    </row>
    <row r="219" s="2" customFormat="1" ht="21.75" customHeight="1">
      <c r="A219" s="38"/>
      <c r="B219" s="39"/>
      <c r="C219" s="266" t="s">
        <v>254</v>
      </c>
      <c r="D219" s="266" t="s">
        <v>202</v>
      </c>
      <c r="E219" s="267" t="s">
        <v>1047</v>
      </c>
      <c r="F219" s="268" t="s">
        <v>1048</v>
      </c>
      <c r="G219" s="269" t="s">
        <v>273</v>
      </c>
      <c r="H219" s="270">
        <v>8.0850000000000009</v>
      </c>
      <c r="I219" s="271"/>
      <c r="J219" s="272">
        <f>ROUND(I219*H219,2)</f>
        <v>0</v>
      </c>
      <c r="K219" s="273"/>
      <c r="L219" s="274"/>
      <c r="M219" s="275" t="s">
        <v>1</v>
      </c>
      <c r="N219" s="276" t="s">
        <v>38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304</v>
      </c>
      <c r="AT219" s="231" t="s">
        <v>202</v>
      </c>
      <c r="AU219" s="231" t="s">
        <v>82</v>
      </c>
      <c r="AY219" s="17" t="s">
        <v>132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78</v>
      </c>
      <c r="BK219" s="232">
        <f>ROUND(I219*H219,2)</f>
        <v>0</v>
      </c>
      <c r="BL219" s="17" t="s">
        <v>172</v>
      </c>
      <c r="BM219" s="231" t="s">
        <v>401</v>
      </c>
    </row>
    <row r="220" s="14" customFormat="1">
      <c r="A220" s="14"/>
      <c r="B220" s="244"/>
      <c r="C220" s="245"/>
      <c r="D220" s="235" t="s">
        <v>155</v>
      </c>
      <c r="E220" s="246" t="s">
        <v>1</v>
      </c>
      <c r="F220" s="247" t="s">
        <v>1049</v>
      </c>
      <c r="G220" s="245"/>
      <c r="H220" s="248">
        <v>8.0850000000000009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155</v>
      </c>
      <c r="AU220" s="254" t="s">
        <v>82</v>
      </c>
      <c r="AV220" s="14" t="s">
        <v>82</v>
      </c>
      <c r="AW220" s="14" t="s">
        <v>30</v>
      </c>
      <c r="AX220" s="14" t="s">
        <v>73</v>
      </c>
      <c r="AY220" s="254" t="s">
        <v>132</v>
      </c>
    </row>
    <row r="221" s="15" customFormat="1">
      <c r="A221" s="15"/>
      <c r="B221" s="255"/>
      <c r="C221" s="256"/>
      <c r="D221" s="235" t="s">
        <v>155</v>
      </c>
      <c r="E221" s="257" t="s">
        <v>1</v>
      </c>
      <c r="F221" s="258" t="s">
        <v>160</v>
      </c>
      <c r="G221" s="256"/>
      <c r="H221" s="259">
        <v>8.0850000000000009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155</v>
      </c>
      <c r="AU221" s="265" t="s">
        <v>82</v>
      </c>
      <c r="AV221" s="15" t="s">
        <v>138</v>
      </c>
      <c r="AW221" s="15" t="s">
        <v>30</v>
      </c>
      <c r="AX221" s="15" t="s">
        <v>78</v>
      </c>
      <c r="AY221" s="265" t="s">
        <v>132</v>
      </c>
    </row>
    <row r="222" s="2" customFormat="1" ht="16.5" customHeight="1">
      <c r="A222" s="38"/>
      <c r="B222" s="39"/>
      <c r="C222" s="266" t="s">
        <v>262</v>
      </c>
      <c r="D222" s="266" t="s">
        <v>202</v>
      </c>
      <c r="E222" s="267" t="s">
        <v>1050</v>
      </c>
      <c r="F222" s="268" t="s">
        <v>1051</v>
      </c>
      <c r="G222" s="269" t="s">
        <v>273</v>
      </c>
      <c r="H222" s="270">
        <v>8.0850000000000009</v>
      </c>
      <c r="I222" s="271"/>
      <c r="J222" s="272">
        <f>ROUND(I222*H222,2)</f>
        <v>0</v>
      </c>
      <c r="K222" s="273"/>
      <c r="L222" s="274"/>
      <c r="M222" s="275" t="s">
        <v>1</v>
      </c>
      <c r="N222" s="276" t="s">
        <v>38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304</v>
      </c>
      <c r="AT222" s="231" t="s">
        <v>202</v>
      </c>
      <c r="AU222" s="231" t="s">
        <v>82</v>
      </c>
      <c r="AY222" s="17" t="s">
        <v>132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78</v>
      </c>
      <c r="BK222" s="232">
        <f>ROUND(I222*H222,2)</f>
        <v>0</v>
      </c>
      <c r="BL222" s="17" t="s">
        <v>172</v>
      </c>
      <c r="BM222" s="231" t="s">
        <v>441</v>
      </c>
    </row>
    <row r="223" s="14" customFormat="1">
      <c r="A223" s="14"/>
      <c r="B223" s="244"/>
      <c r="C223" s="245"/>
      <c r="D223" s="235" t="s">
        <v>155</v>
      </c>
      <c r="E223" s="246" t="s">
        <v>1</v>
      </c>
      <c r="F223" s="247" t="s">
        <v>1049</v>
      </c>
      <c r="G223" s="245"/>
      <c r="H223" s="248">
        <v>8.0850000000000009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155</v>
      </c>
      <c r="AU223" s="254" t="s">
        <v>82</v>
      </c>
      <c r="AV223" s="14" t="s">
        <v>82</v>
      </c>
      <c r="AW223" s="14" t="s">
        <v>30</v>
      </c>
      <c r="AX223" s="14" t="s">
        <v>73</v>
      </c>
      <c r="AY223" s="254" t="s">
        <v>132</v>
      </c>
    </row>
    <row r="224" s="15" customFormat="1">
      <c r="A224" s="15"/>
      <c r="B224" s="255"/>
      <c r="C224" s="256"/>
      <c r="D224" s="235" t="s">
        <v>155</v>
      </c>
      <c r="E224" s="257" t="s">
        <v>1</v>
      </c>
      <c r="F224" s="258" t="s">
        <v>160</v>
      </c>
      <c r="G224" s="256"/>
      <c r="H224" s="259">
        <v>8.0850000000000009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155</v>
      </c>
      <c r="AU224" s="265" t="s">
        <v>82</v>
      </c>
      <c r="AV224" s="15" t="s">
        <v>138</v>
      </c>
      <c r="AW224" s="15" t="s">
        <v>30</v>
      </c>
      <c r="AX224" s="15" t="s">
        <v>78</v>
      </c>
      <c r="AY224" s="265" t="s">
        <v>132</v>
      </c>
    </row>
    <row r="225" s="2" customFormat="1" ht="24.15" customHeight="1">
      <c r="A225" s="38"/>
      <c r="B225" s="39"/>
      <c r="C225" s="219" t="s">
        <v>270</v>
      </c>
      <c r="D225" s="219" t="s">
        <v>134</v>
      </c>
      <c r="E225" s="220" t="s">
        <v>1052</v>
      </c>
      <c r="F225" s="221" t="s">
        <v>1053</v>
      </c>
      <c r="G225" s="222" t="s">
        <v>355</v>
      </c>
      <c r="H225" s="277"/>
      <c r="I225" s="224"/>
      <c r="J225" s="225">
        <f>ROUND(I225*H225,2)</f>
        <v>0</v>
      </c>
      <c r="K225" s="226"/>
      <c r="L225" s="44"/>
      <c r="M225" s="227" t="s">
        <v>1</v>
      </c>
      <c r="N225" s="228" t="s">
        <v>38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172</v>
      </c>
      <c r="AT225" s="231" t="s">
        <v>134</v>
      </c>
      <c r="AU225" s="231" t="s">
        <v>82</v>
      </c>
      <c r="AY225" s="17" t="s">
        <v>132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78</v>
      </c>
      <c r="BK225" s="232">
        <f>ROUND(I225*H225,2)</f>
        <v>0</v>
      </c>
      <c r="BL225" s="17" t="s">
        <v>172</v>
      </c>
      <c r="BM225" s="231" t="s">
        <v>450</v>
      </c>
    </row>
    <row r="226" s="12" customFormat="1" ht="22.8" customHeight="1">
      <c r="A226" s="12"/>
      <c r="B226" s="203"/>
      <c r="C226" s="204"/>
      <c r="D226" s="205" t="s">
        <v>72</v>
      </c>
      <c r="E226" s="217" t="s">
        <v>795</v>
      </c>
      <c r="F226" s="217" t="s">
        <v>796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SUM(P227:P240)</f>
        <v>0</v>
      </c>
      <c r="Q226" s="211"/>
      <c r="R226" s="212">
        <f>SUM(R227:R240)</f>
        <v>0</v>
      </c>
      <c r="S226" s="211"/>
      <c r="T226" s="213">
        <f>SUM(T227:T240)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82</v>
      </c>
      <c r="AT226" s="215" t="s">
        <v>72</v>
      </c>
      <c r="AU226" s="215" t="s">
        <v>78</v>
      </c>
      <c r="AY226" s="214" t="s">
        <v>132</v>
      </c>
      <c r="BK226" s="216">
        <f>SUM(BK227:BK240)</f>
        <v>0</v>
      </c>
    </row>
    <row r="227" s="2" customFormat="1" ht="33" customHeight="1">
      <c r="A227" s="38"/>
      <c r="B227" s="39"/>
      <c r="C227" s="219" t="s">
        <v>277</v>
      </c>
      <c r="D227" s="219" t="s">
        <v>134</v>
      </c>
      <c r="E227" s="220" t="s">
        <v>1054</v>
      </c>
      <c r="F227" s="221" t="s">
        <v>1055</v>
      </c>
      <c r="G227" s="222" t="s">
        <v>137</v>
      </c>
      <c r="H227" s="223">
        <v>1.05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38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172</v>
      </c>
      <c r="AT227" s="231" t="s">
        <v>134</v>
      </c>
      <c r="AU227" s="231" t="s">
        <v>82</v>
      </c>
      <c r="AY227" s="17" t="s">
        <v>132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78</v>
      </c>
      <c r="BK227" s="232">
        <f>ROUND(I227*H227,2)</f>
        <v>0</v>
      </c>
      <c r="BL227" s="17" t="s">
        <v>172</v>
      </c>
      <c r="BM227" s="231" t="s">
        <v>412</v>
      </c>
    </row>
    <row r="228" s="13" customFormat="1">
      <c r="A228" s="13"/>
      <c r="B228" s="233"/>
      <c r="C228" s="234"/>
      <c r="D228" s="235" t="s">
        <v>155</v>
      </c>
      <c r="E228" s="236" t="s">
        <v>1</v>
      </c>
      <c r="F228" s="237" t="s">
        <v>1056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155</v>
      </c>
      <c r="AU228" s="243" t="s">
        <v>82</v>
      </c>
      <c r="AV228" s="13" t="s">
        <v>78</v>
      </c>
      <c r="AW228" s="13" t="s">
        <v>30</v>
      </c>
      <c r="AX228" s="13" t="s">
        <v>73</v>
      </c>
      <c r="AY228" s="243" t="s">
        <v>132</v>
      </c>
    </row>
    <row r="229" s="14" customFormat="1">
      <c r="A229" s="14"/>
      <c r="B229" s="244"/>
      <c r="C229" s="245"/>
      <c r="D229" s="235" t="s">
        <v>155</v>
      </c>
      <c r="E229" s="246" t="s">
        <v>1</v>
      </c>
      <c r="F229" s="247" t="s">
        <v>1057</v>
      </c>
      <c r="G229" s="245"/>
      <c r="H229" s="248">
        <v>1.05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155</v>
      </c>
      <c r="AU229" s="254" t="s">
        <v>82</v>
      </c>
      <c r="AV229" s="14" t="s">
        <v>82</v>
      </c>
      <c r="AW229" s="14" t="s">
        <v>30</v>
      </c>
      <c r="AX229" s="14" t="s">
        <v>73</v>
      </c>
      <c r="AY229" s="254" t="s">
        <v>132</v>
      </c>
    </row>
    <row r="230" s="15" customFormat="1">
      <c r="A230" s="15"/>
      <c r="B230" s="255"/>
      <c r="C230" s="256"/>
      <c r="D230" s="235" t="s">
        <v>155</v>
      </c>
      <c r="E230" s="257" t="s">
        <v>1</v>
      </c>
      <c r="F230" s="258" t="s">
        <v>160</v>
      </c>
      <c r="G230" s="256"/>
      <c r="H230" s="259">
        <v>1.05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5" t="s">
        <v>155</v>
      </c>
      <c r="AU230" s="265" t="s">
        <v>82</v>
      </c>
      <c r="AV230" s="15" t="s">
        <v>138</v>
      </c>
      <c r="AW230" s="15" t="s">
        <v>30</v>
      </c>
      <c r="AX230" s="15" t="s">
        <v>78</v>
      </c>
      <c r="AY230" s="265" t="s">
        <v>132</v>
      </c>
    </row>
    <row r="231" s="2" customFormat="1" ht="21.75" customHeight="1">
      <c r="A231" s="38"/>
      <c r="B231" s="39"/>
      <c r="C231" s="266" t="s">
        <v>281</v>
      </c>
      <c r="D231" s="266" t="s">
        <v>202</v>
      </c>
      <c r="E231" s="267" t="s">
        <v>1058</v>
      </c>
      <c r="F231" s="268" t="s">
        <v>1059</v>
      </c>
      <c r="G231" s="269" t="s">
        <v>137</v>
      </c>
      <c r="H231" s="270">
        <v>1.575</v>
      </c>
      <c r="I231" s="271"/>
      <c r="J231" s="272">
        <f>ROUND(I231*H231,2)</f>
        <v>0</v>
      </c>
      <c r="K231" s="273"/>
      <c r="L231" s="274"/>
      <c r="M231" s="275" t="s">
        <v>1</v>
      </c>
      <c r="N231" s="276" t="s">
        <v>38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304</v>
      </c>
      <c r="AT231" s="231" t="s">
        <v>202</v>
      </c>
      <c r="AU231" s="231" t="s">
        <v>82</v>
      </c>
      <c r="AY231" s="17" t="s">
        <v>132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78</v>
      </c>
      <c r="BK231" s="232">
        <f>ROUND(I231*H231,2)</f>
        <v>0</v>
      </c>
      <c r="BL231" s="17" t="s">
        <v>172</v>
      </c>
      <c r="BM231" s="231" t="s">
        <v>420</v>
      </c>
    </row>
    <row r="232" s="14" customFormat="1">
      <c r="A232" s="14"/>
      <c r="B232" s="244"/>
      <c r="C232" s="245"/>
      <c r="D232" s="235" t="s">
        <v>155</v>
      </c>
      <c r="E232" s="246" t="s">
        <v>1</v>
      </c>
      <c r="F232" s="247" t="s">
        <v>1060</v>
      </c>
      <c r="G232" s="245"/>
      <c r="H232" s="248">
        <v>1.575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155</v>
      </c>
      <c r="AU232" s="254" t="s">
        <v>82</v>
      </c>
      <c r="AV232" s="14" t="s">
        <v>82</v>
      </c>
      <c r="AW232" s="14" t="s">
        <v>30</v>
      </c>
      <c r="AX232" s="14" t="s">
        <v>73</v>
      </c>
      <c r="AY232" s="254" t="s">
        <v>132</v>
      </c>
    </row>
    <row r="233" s="15" customFormat="1">
      <c r="A233" s="15"/>
      <c r="B233" s="255"/>
      <c r="C233" s="256"/>
      <c r="D233" s="235" t="s">
        <v>155</v>
      </c>
      <c r="E233" s="257" t="s">
        <v>1</v>
      </c>
      <c r="F233" s="258" t="s">
        <v>160</v>
      </c>
      <c r="G233" s="256"/>
      <c r="H233" s="259">
        <v>1.575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5" t="s">
        <v>155</v>
      </c>
      <c r="AU233" s="265" t="s">
        <v>82</v>
      </c>
      <c r="AV233" s="15" t="s">
        <v>138</v>
      </c>
      <c r="AW233" s="15" t="s">
        <v>30</v>
      </c>
      <c r="AX233" s="15" t="s">
        <v>78</v>
      </c>
      <c r="AY233" s="265" t="s">
        <v>132</v>
      </c>
    </row>
    <row r="234" s="2" customFormat="1" ht="24.15" customHeight="1">
      <c r="A234" s="38"/>
      <c r="B234" s="39"/>
      <c r="C234" s="219" t="s">
        <v>286</v>
      </c>
      <c r="D234" s="219" t="s">
        <v>134</v>
      </c>
      <c r="E234" s="220" t="s">
        <v>1061</v>
      </c>
      <c r="F234" s="221" t="s">
        <v>1062</v>
      </c>
      <c r="G234" s="222" t="s">
        <v>137</v>
      </c>
      <c r="H234" s="223">
        <v>1.05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38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172</v>
      </c>
      <c r="AT234" s="231" t="s">
        <v>134</v>
      </c>
      <c r="AU234" s="231" t="s">
        <v>82</v>
      </c>
      <c r="AY234" s="17" t="s">
        <v>132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78</v>
      </c>
      <c r="BK234" s="232">
        <f>ROUND(I234*H234,2)</f>
        <v>0</v>
      </c>
      <c r="BL234" s="17" t="s">
        <v>172</v>
      </c>
      <c r="BM234" s="231" t="s">
        <v>456</v>
      </c>
    </row>
    <row r="235" s="2" customFormat="1" ht="21.75" customHeight="1">
      <c r="A235" s="38"/>
      <c r="B235" s="39"/>
      <c r="C235" s="219" t="s">
        <v>290</v>
      </c>
      <c r="D235" s="219" t="s">
        <v>134</v>
      </c>
      <c r="E235" s="220" t="s">
        <v>1063</v>
      </c>
      <c r="F235" s="221" t="s">
        <v>1064</v>
      </c>
      <c r="G235" s="222" t="s">
        <v>1065</v>
      </c>
      <c r="H235" s="223">
        <v>4.0599999999999996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38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172</v>
      </c>
      <c r="AT235" s="231" t="s">
        <v>134</v>
      </c>
      <c r="AU235" s="231" t="s">
        <v>82</v>
      </c>
      <c r="AY235" s="17" t="s">
        <v>132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78</v>
      </c>
      <c r="BK235" s="232">
        <f>ROUND(I235*H235,2)</f>
        <v>0</v>
      </c>
      <c r="BL235" s="17" t="s">
        <v>172</v>
      </c>
      <c r="BM235" s="231" t="s">
        <v>466</v>
      </c>
    </row>
    <row r="236" s="13" customFormat="1">
      <c r="A236" s="13"/>
      <c r="B236" s="233"/>
      <c r="C236" s="234"/>
      <c r="D236" s="235" t="s">
        <v>155</v>
      </c>
      <c r="E236" s="236" t="s">
        <v>1</v>
      </c>
      <c r="F236" s="237" t="s">
        <v>1066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155</v>
      </c>
      <c r="AU236" s="243" t="s">
        <v>82</v>
      </c>
      <c r="AV236" s="13" t="s">
        <v>78</v>
      </c>
      <c r="AW236" s="13" t="s">
        <v>30</v>
      </c>
      <c r="AX236" s="13" t="s">
        <v>73</v>
      </c>
      <c r="AY236" s="243" t="s">
        <v>132</v>
      </c>
    </row>
    <row r="237" s="14" customFormat="1">
      <c r="A237" s="14"/>
      <c r="B237" s="244"/>
      <c r="C237" s="245"/>
      <c r="D237" s="235" t="s">
        <v>155</v>
      </c>
      <c r="E237" s="246" t="s">
        <v>1</v>
      </c>
      <c r="F237" s="247" t="s">
        <v>1067</v>
      </c>
      <c r="G237" s="245"/>
      <c r="H237" s="248">
        <v>4.0599999999999996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155</v>
      </c>
      <c r="AU237" s="254" t="s">
        <v>82</v>
      </c>
      <c r="AV237" s="14" t="s">
        <v>82</v>
      </c>
      <c r="AW237" s="14" t="s">
        <v>30</v>
      </c>
      <c r="AX237" s="14" t="s">
        <v>73</v>
      </c>
      <c r="AY237" s="254" t="s">
        <v>132</v>
      </c>
    </row>
    <row r="238" s="15" customFormat="1">
      <c r="A238" s="15"/>
      <c r="B238" s="255"/>
      <c r="C238" s="256"/>
      <c r="D238" s="235" t="s">
        <v>155</v>
      </c>
      <c r="E238" s="257" t="s">
        <v>1</v>
      </c>
      <c r="F238" s="258" t="s">
        <v>160</v>
      </c>
      <c r="G238" s="256"/>
      <c r="H238" s="259">
        <v>4.0599999999999996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155</v>
      </c>
      <c r="AU238" s="265" t="s">
        <v>82</v>
      </c>
      <c r="AV238" s="15" t="s">
        <v>138</v>
      </c>
      <c r="AW238" s="15" t="s">
        <v>30</v>
      </c>
      <c r="AX238" s="15" t="s">
        <v>78</v>
      </c>
      <c r="AY238" s="265" t="s">
        <v>132</v>
      </c>
    </row>
    <row r="239" s="2" customFormat="1" ht="24.15" customHeight="1">
      <c r="A239" s="38"/>
      <c r="B239" s="39"/>
      <c r="C239" s="266" t="s">
        <v>294</v>
      </c>
      <c r="D239" s="266" t="s">
        <v>202</v>
      </c>
      <c r="E239" s="267" t="s">
        <v>1068</v>
      </c>
      <c r="F239" s="268" t="s">
        <v>1069</v>
      </c>
      <c r="G239" s="269" t="s">
        <v>307</v>
      </c>
      <c r="H239" s="270">
        <v>0.0050000000000000001</v>
      </c>
      <c r="I239" s="271"/>
      <c r="J239" s="272">
        <f>ROUND(I239*H239,2)</f>
        <v>0</v>
      </c>
      <c r="K239" s="273"/>
      <c r="L239" s="274"/>
      <c r="M239" s="275" t="s">
        <v>1</v>
      </c>
      <c r="N239" s="276" t="s">
        <v>38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304</v>
      </c>
      <c r="AT239" s="231" t="s">
        <v>202</v>
      </c>
      <c r="AU239" s="231" t="s">
        <v>82</v>
      </c>
      <c r="AY239" s="17" t="s">
        <v>132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78</v>
      </c>
      <c r="BK239" s="232">
        <f>ROUND(I239*H239,2)</f>
        <v>0</v>
      </c>
      <c r="BL239" s="17" t="s">
        <v>172</v>
      </c>
      <c r="BM239" s="231" t="s">
        <v>478</v>
      </c>
    </row>
    <row r="240" s="2" customFormat="1" ht="24.15" customHeight="1">
      <c r="A240" s="38"/>
      <c r="B240" s="39"/>
      <c r="C240" s="219" t="s">
        <v>298</v>
      </c>
      <c r="D240" s="219" t="s">
        <v>134</v>
      </c>
      <c r="E240" s="220" t="s">
        <v>1070</v>
      </c>
      <c r="F240" s="221" t="s">
        <v>1071</v>
      </c>
      <c r="G240" s="222" t="s">
        <v>355</v>
      </c>
      <c r="H240" s="277"/>
      <c r="I240" s="224"/>
      <c r="J240" s="225">
        <f>ROUND(I240*H240,2)</f>
        <v>0</v>
      </c>
      <c r="K240" s="226"/>
      <c r="L240" s="44"/>
      <c r="M240" s="227" t="s">
        <v>1</v>
      </c>
      <c r="N240" s="228" t="s">
        <v>38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172</v>
      </c>
      <c r="AT240" s="231" t="s">
        <v>134</v>
      </c>
      <c r="AU240" s="231" t="s">
        <v>82</v>
      </c>
      <c r="AY240" s="17" t="s">
        <v>132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78</v>
      </c>
      <c r="BK240" s="232">
        <f>ROUND(I240*H240,2)</f>
        <v>0</v>
      </c>
      <c r="BL240" s="17" t="s">
        <v>172</v>
      </c>
      <c r="BM240" s="231" t="s">
        <v>492</v>
      </c>
    </row>
    <row r="241" s="12" customFormat="1" ht="22.8" customHeight="1">
      <c r="A241" s="12"/>
      <c r="B241" s="203"/>
      <c r="C241" s="204"/>
      <c r="D241" s="205" t="s">
        <v>72</v>
      </c>
      <c r="E241" s="217" t="s">
        <v>1072</v>
      </c>
      <c r="F241" s="217" t="s">
        <v>1073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SUM(P242:P250)</f>
        <v>0</v>
      </c>
      <c r="Q241" s="211"/>
      <c r="R241" s="212">
        <f>SUM(R242:R250)</f>
        <v>0</v>
      </c>
      <c r="S241" s="211"/>
      <c r="T241" s="213">
        <f>SUM(T242:T250)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82</v>
      </c>
      <c r="AT241" s="215" t="s">
        <v>72</v>
      </c>
      <c r="AU241" s="215" t="s">
        <v>78</v>
      </c>
      <c r="AY241" s="214" t="s">
        <v>132</v>
      </c>
      <c r="BK241" s="216">
        <f>SUM(BK242:BK250)</f>
        <v>0</v>
      </c>
    </row>
    <row r="242" s="2" customFormat="1" ht="24.15" customHeight="1">
      <c r="A242" s="38"/>
      <c r="B242" s="39"/>
      <c r="C242" s="219" t="s">
        <v>304</v>
      </c>
      <c r="D242" s="219" t="s">
        <v>134</v>
      </c>
      <c r="E242" s="220" t="s">
        <v>1074</v>
      </c>
      <c r="F242" s="221" t="s">
        <v>1075</v>
      </c>
      <c r="G242" s="222" t="s">
        <v>1076</v>
      </c>
      <c r="H242" s="223">
        <v>1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38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172</v>
      </c>
      <c r="AT242" s="231" t="s">
        <v>134</v>
      </c>
      <c r="AU242" s="231" t="s">
        <v>82</v>
      </c>
      <c r="AY242" s="17" t="s">
        <v>132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78</v>
      </c>
      <c r="BK242" s="232">
        <f>ROUND(I242*H242,2)</f>
        <v>0</v>
      </c>
      <c r="BL242" s="17" t="s">
        <v>172</v>
      </c>
      <c r="BM242" s="231" t="s">
        <v>504</v>
      </c>
    </row>
    <row r="243" s="13" customFormat="1">
      <c r="A243" s="13"/>
      <c r="B243" s="233"/>
      <c r="C243" s="234"/>
      <c r="D243" s="235" t="s">
        <v>155</v>
      </c>
      <c r="E243" s="236" t="s">
        <v>1</v>
      </c>
      <c r="F243" s="237" t="s">
        <v>1077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155</v>
      </c>
      <c r="AU243" s="243" t="s">
        <v>82</v>
      </c>
      <c r="AV243" s="13" t="s">
        <v>78</v>
      </c>
      <c r="AW243" s="13" t="s">
        <v>30</v>
      </c>
      <c r="AX243" s="13" t="s">
        <v>73</v>
      </c>
      <c r="AY243" s="243" t="s">
        <v>132</v>
      </c>
    </row>
    <row r="244" s="14" customFormat="1">
      <c r="A244" s="14"/>
      <c r="B244" s="244"/>
      <c r="C244" s="245"/>
      <c r="D244" s="235" t="s">
        <v>155</v>
      </c>
      <c r="E244" s="246" t="s">
        <v>1</v>
      </c>
      <c r="F244" s="247" t="s">
        <v>78</v>
      </c>
      <c r="G244" s="245"/>
      <c r="H244" s="248">
        <v>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155</v>
      </c>
      <c r="AU244" s="254" t="s">
        <v>82</v>
      </c>
      <c r="AV244" s="14" t="s">
        <v>82</v>
      </c>
      <c r="AW244" s="14" t="s">
        <v>30</v>
      </c>
      <c r="AX244" s="14" t="s">
        <v>73</v>
      </c>
      <c r="AY244" s="254" t="s">
        <v>132</v>
      </c>
    </row>
    <row r="245" s="15" customFormat="1">
      <c r="A245" s="15"/>
      <c r="B245" s="255"/>
      <c r="C245" s="256"/>
      <c r="D245" s="235" t="s">
        <v>155</v>
      </c>
      <c r="E245" s="257" t="s">
        <v>1</v>
      </c>
      <c r="F245" s="258" t="s">
        <v>160</v>
      </c>
      <c r="G245" s="256"/>
      <c r="H245" s="259">
        <v>1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5" t="s">
        <v>155</v>
      </c>
      <c r="AU245" s="265" t="s">
        <v>82</v>
      </c>
      <c r="AV245" s="15" t="s">
        <v>138</v>
      </c>
      <c r="AW245" s="15" t="s">
        <v>30</v>
      </c>
      <c r="AX245" s="15" t="s">
        <v>78</v>
      </c>
      <c r="AY245" s="265" t="s">
        <v>132</v>
      </c>
    </row>
    <row r="246" s="2" customFormat="1" ht="24.15" customHeight="1">
      <c r="A246" s="38"/>
      <c r="B246" s="39"/>
      <c r="C246" s="219" t="s">
        <v>309</v>
      </c>
      <c r="D246" s="219" t="s">
        <v>134</v>
      </c>
      <c r="E246" s="220" t="s">
        <v>1078</v>
      </c>
      <c r="F246" s="221" t="s">
        <v>1079</v>
      </c>
      <c r="G246" s="222" t="s">
        <v>137</v>
      </c>
      <c r="H246" s="223">
        <v>5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38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172</v>
      </c>
      <c r="AT246" s="231" t="s">
        <v>134</v>
      </c>
      <c r="AU246" s="231" t="s">
        <v>82</v>
      </c>
      <c r="AY246" s="17" t="s">
        <v>132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78</v>
      </c>
      <c r="BK246" s="232">
        <f>ROUND(I246*H246,2)</f>
        <v>0</v>
      </c>
      <c r="BL246" s="17" t="s">
        <v>172</v>
      </c>
      <c r="BM246" s="231" t="s">
        <v>514</v>
      </c>
    </row>
    <row r="247" s="13" customFormat="1">
      <c r="A247" s="13"/>
      <c r="B247" s="233"/>
      <c r="C247" s="234"/>
      <c r="D247" s="235" t="s">
        <v>155</v>
      </c>
      <c r="E247" s="236" t="s">
        <v>1</v>
      </c>
      <c r="F247" s="237" t="s">
        <v>1080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155</v>
      </c>
      <c r="AU247" s="243" t="s">
        <v>82</v>
      </c>
      <c r="AV247" s="13" t="s">
        <v>78</v>
      </c>
      <c r="AW247" s="13" t="s">
        <v>30</v>
      </c>
      <c r="AX247" s="13" t="s">
        <v>73</v>
      </c>
      <c r="AY247" s="243" t="s">
        <v>132</v>
      </c>
    </row>
    <row r="248" s="14" customFormat="1">
      <c r="A248" s="14"/>
      <c r="B248" s="244"/>
      <c r="C248" s="245"/>
      <c r="D248" s="235" t="s">
        <v>155</v>
      </c>
      <c r="E248" s="246" t="s">
        <v>1</v>
      </c>
      <c r="F248" s="247" t="s">
        <v>1081</v>
      </c>
      <c r="G248" s="245"/>
      <c r="H248" s="248">
        <v>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155</v>
      </c>
      <c r="AU248" s="254" t="s">
        <v>82</v>
      </c>
      <c r="AV248" s="14" t="s">
        <v>82</v>
      </c>
      <c r="AW248" s="14" t="s">
        <v>30</v>
      </c>
      <c r="AX248" s="14" t="s">
        <v>73</v>
      </c>
      <c r="AY248" s="254" t="s">
        <v>132</v>
      </c>
    </row>
    <row r="249" s="15" customFormat="1">
      <c r="A249" s="15"/>
      <c r="B249" s="255"/>
      <c r="C249" s="256"/>
      <c r="D249" s="235" t="s">
        <v>155</v>
      </c>
      <c r="E249" s="257" t="s">
        <v>1</v>
      </c>
      <c r="F249" s="258" t="s">
        <v>160</v>
      </c>
      <c r="G249" s="256"/>
      <c r="H249" s="259">
        <v>5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5" t="s">
        <v>155</v>
      </c>
      <c r="AU249" s="265" t="s">
        <v>82</v>
      </c>
      <c r="AV249" s="15" t="s">
        <v>138</v>
      </c>
      <c r="AW249" s="15" t="s">
        <v>30</v>
      </c>
      <c r="AX249" s="15" t="s">
        <v>78</v>
      </c>
      <c r="AY249" s="265" t="s">
        <v>132</v>
      </c>
    </row>
    <row r="250" s="2" customFormat="1" ht="24.15" customHeight="1">
      <c r="A250" s="38"/>
      <c r="B250" s="39"/>
      <c r="C250" s="219" t="s">
        <v>313</v>
      </c>
      <c r="D250" s="219" t="s">
        <v>134</v>
      </c>
      <c r="E250" s="220" t="s">
        <v>1082</v>
      </c>
      <c r="F250" s="221" t="s">
        <v>1083</v>
      </c>
      <c r="G250" s="222" t="s">
        <v>355</v>
      </c>
      <c r="H250" s="277"/>
      <c r="I250" s="224"/>
      <c r="J250" s="225">
        <f>ROUND(I250*H250,2)</f>
        <v>0</v>
      </c>
      <c r="K250" s="226"/>
      <c r="L250" s="44"/>
      <c r="M250" s="227" t="s">
        <v>1</v>
      </c>
      <c r="N250" s="228" t="s">
        <v>38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172</v>
      </c>
      <c r="AT250" s="231" t="s">
        <v>134</v>
      </c>
      <c r="AU250" s="231" t="s">
        <v>82</v>
      </c>
      <c r="AY250" s="17" t="s">
        <v>132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78</v>
      </c>
      <c r="BK250" s="232">
        <f>ROUND(I250*H250,2)</f>
        <v>0</v>
      </c>
      <c r="BL250" s="17" t="s">
        <v>172</v>
      </c>
      <c r="BM250" s="231" t="s">
        <v>526</v>
      </c>
    </row>
    <row r="251" s="12" customFormat="1" ht="22.8" customHeight="1">
      <c r="A251" s="12"/>
      <c r="B251" s="203"/>
      <c r="C251" s="204"/>
      <c r="D251" s="205" t="s">
        <v>72</v>
      </c>
      <c r="E251" s="217" t="s">
        <v>822</v>
      </c>
      <c r="F251" s="217" t="s">
        <v>823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SUM(P252:P254)</f>
        <v>0</v>
      </c>
      <c r="Q251" s="211"/>
      <c r="R251" s="212">
        <f>SUM(R252:R254)</f>
        <v>0</v>
      </c>
      <c r="S251" s="211"/>
      <c r="T251" s="213">
        <f>SUM(T252:T254)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82</v>
      </c>
      <c r="AT251" s="215" t="s">
        <v>72</v>
      </c>
      <c r="AU251" s="215" t="s">
        <v>78</v>
      </c>
      <c r="AY251" s="214" t="s">
        <v>132</v>
      </c>
      <c r="BK251" s="216">
        <f>SUM(BK252:BK254)</f>
        <v>0</v>
      </c>
    </row>
    <row r="252" s="2" customFormat="1" ht="24.15" customHeight="1">
      <c r="A252" s="38"/>
      <c r="B252" s="39"/>
      <c r="C252" s="219" t="s">
        <v>318</v>
      </c>
      <c r="D252" s="219" t="s">
        <v>134</v>
      </c>
      <c r="E252" s="220" t="s">
        <v>1084</v>
      </c>
      <c r="F252" s="221" t="s">
        <v>1085</v>
      </c>
      <c r="G252" s="222" t="s">
        <v>137</v>
      </c>
      <c r="H252" s="223">
        <v>1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38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172</v>
      </c>
      <c r="AT252" s="231" t="s">
        <v>134</v>
      </c>
      <c r="AU252" s="231" t="s">
        <v>82</v>
      </c>
      <c r="AY252" s="17" t="s">
        <v>132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78</v>
      </c>
      <c r="BK252" s="232">
        <f>ROUND(I252*H252,2)</f>
        <v>0</v>
      </c>
      <c r="BL252" s="17" t="s">
        <v>172</v>
      </c>
      <c r="BM252" s="231" t="s">
        <v>534</v>
      </c>
    </row>
    <row r="253" s="2" customFormat="1" ht="24.15" customHeight="1">
      <c r="A253" s="38"/>
      <c r="B253" s="39"/>
      <c r="C253" s="219" t="s">
        <v>322</v>
      </c>
      <c r="D253" s="219" t="s">
        <v>134</v>
      </c>
      <c r="E253" s="220" t="s">
        <v>1086</v>
      </c>
      <c r="F253" s="221" t="s">
        <v>1087</v>
      </c>
      <c r="G253" s="222" t="s">
        <v>137</v>
      </c>
      <c r="H253" s="223">
        <v>1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38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172</v>
      </c>
      <c r="AT253" s="231" t="s">
        <v>134</v>
      </c>
      <c r="AU253" s="231" t="s">
        <v>82</v>
      </c>
      <c r="AY253" s="17" t="s">
        <v>132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78</v>
      </c>
      <c r="BK253" s="232">
        <f>ROUND(I253*H253,2)</f>
        <v>0</v>
      </c>
      <c r="BL253" s="17" t="s">
        <v>172</v>
      </c>
      <c r="BM253" s="231" t="s">
        <v>542</v>
      </c>
    </row>
    <row r="254" s="2" customFormat="1" ht="24.15" customHeight="1">
      <c r="A254" s="38"/>
      <c r="B254" s="39"/>
      <c r="C254" s="219" t="s">
        <v>328</v>
      </c>
      <c r="D254" s="219" t="s">
        <v>134</v>
      </c>
      <c r="E254" s="220" t="s">
        <v>1088</v>
      </c>
      <c r="F254" s="221" t="s">
        <v>1089</v>
      </c>
      <c r="G254" s="222" t="s">
        <v>137</v>
      </c>
      <c r="H254" s="223">
        <v>1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38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172</v>
      </c>
      <c r="AT254" s="231" t="s">
        <v>134</v>
      </c>
      <c r="AU254" s="231" t="s">
        <v>82</v>
      </c>
      <c r="AY254" s="17" t="s">
        <v>132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78</v>
      </c>
      <c r="BK254" s="232">
        <f>ROUND(I254*H254,2)</f>
        <v>0</v>
      </c>
      <c r="BL254" s="17" t="s">
        <v>172</v>
      </c>
      <c r="BM254" s="231" t="s">
        <v>550</v>
      </c>
    </row>
    <row r="255" s="12" customFormat="1" ht="22.8" customHeight="1">
      <c r="A255" s="12"/>
      <c r="B255" s="203"/>
      <c r="C255" s="204"/>
      <c r="D255" s="205" t="s">
        <v>72</v>
      </c>
      <c r="E255" s="217" t="s">
        <v>829</v>
      </c>
      <c r="F255" s="217" t="s">
        <v>830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SUM(P256:P261)</f>
        <v>0</v>
      </c>
      <c r="Q255" s="211"/>
      <c r="R255" s="212">
        <f>SUM(R256:R261)</f>
        <v>0.067000000000000004</v>
      </c>
      <c r="S255" s="211"/>
      <c r="T255" s="213">
        <f>SUM(T256:T261)</f>
        <v>0.023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82</v>
      </c>
      <c r="AT255" s="215" t="s">
        <v>72</v>
      </c>
      <c r="AU255" s="215" t="s">
        <v>78</v>
      </c>
      <c r="AY255" s="214" t="s">
        <v>132</v>
      </c>
      <c r="BK255" s="216">
        <f>SUM(BK256:BK261)</f>
        <v>0</v>
      </c>
    </row>
    <row r="256" s="2" customFormat="1" ht="24.15" customHeight="1">
      <c r="A256" s="38"/>
      <c r="B256" s="39"/>
      <c r="C256" s="219" t="s">
        <v>193</v>
      </c>
      <c r="D256" s="219" t="s">
        <v>134</v>
      </c>
      <c r="E256" s="220" t="s">
        <v>1090</v>
      </c>
      <c r="F256" s="221" t="s">
        <v>1091</v>
      </c>
      <c r="G256" s="222" t="s">
        <v>137</v>
      </c>
      <c r="H256" s="223">
        <v>50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38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172</v>
      </c>
      <c r="AT256" s="231" t="s">
        <v>134</v>
      </c>
      <c r="AU256" s="231" t="s">
        <v>82</v>
      </c>
      <c r="AY256" s="17" t="s">
        <v>132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78</v>
      </c>
      <c r="BK256" s="232">
        <f>ROUND(I256*H256,2)</f>
        <v>0</v>
      </c>
      <c r="BL256" s="17" t="s">
        <v>172</v>
      </c>
      <c r="BM256" s="231" t="s">
        <v>1092</v>
      </c>
    </row>
    <row r="257" s="2" customFormat="1" ht="24.15" customHeight="1">
      <c r="A257" s="38"/>
      <c r="B257" s="39"/>
      <c r="C257" s="219" t="s">
        <v>504</v>
      </c>
      <c r="D257" s="219" t="s">
        <v>134</v>
      </c>
      <c r="E257" s="220" t="s">
        <v>1093</v>
      </c>
      <c r="F257" s="221" t="s">
        <v>1094</v>
      </c>
      <c r="G257" s="222" t="s">
        <v>137</v>
      </c>
      <c r="H257" s="223">
        <v>50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38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0.00014999999999999999</v>
      </c>
      <c r="T257" s="230">
        <f>S257*H257</f>
        <v>0.0074999999999999997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172</v>
      </c>
      <c r="AT257" s="231" t="s">
        <v>134</v>
      </c>
      <c r="AU257" s="231" t="s">
        <v>82</v>
      </c>
      <c r="AY257" s="17" t="s">
        <v>132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78</v>
      </c>
      <c r="BK257" s="232">
        <f>ROUND(I257*H257,2)</f>
        <v>0</v>
      </c>
      <c r="BL257" s="17" t="s">
        <v>172</v>
      </c>
      <c r="BM257" s="231" t="s">
        <v>1095</v>
      </c>
    </row>
    <row r="258" s="2" customFormat="1" ht="16.5" customHeight="1">
      <c r="A258" s="38"/>
      <c r="B258" s="39"/>
      <c r="C258" s="219" t="s">
        <v>509</v>
      </c>
      <c r="D258" s="219" t="s">
        <v>134</v>
      </c>
      <c r="E258" s="220" t="s">
        <v>832</v>
      </c>
      <c r="F258" s="221" t="s">
        <v>1096</v>
      </c>
      <c r="G258" s="222" t="s">
        <v>137</v>
      </c>
      <c r="H258" s="223">
        <v>50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38</v>
      </c>
      <c r="O258" s="91"/>
      <c r="P258" s="229">
        <f>O258*H258</f>
        <v>0</v>
      </c>
      <c r="Q258" s="229">
        <v>0.001</v>
      </c>
      <c r="R258" s="229">
        <f>Q258*H258</f>
        <v>0.050000000000000003</v>
      </c>
      <c r="S258" s="229">
        <v>0.00031</v>
      </c>
      <c r="T258" s="230">
        <f>S258*H258</f>
        <v>0.0155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172</v>
      </c>
      <c r="AT258" s="231" t="s">
        <v>134</v>
      </c>
      <c r="AU258" s="231" t="s">
        <v>82</v>
      </c>
      <c r="AY258" s="17" t="s">
        <v>132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78</v>
      </c>
      <c r="BK258" s="232">
        <f>ROUND(I258*H258,2)</f>
        <v>0</v>
      </c>
      <c r="BL258" s="17" t="s">
        <v>172</v>
      </c>
      <c r="BM258" s="231" t="s">
        <v>1097</v>
      </c>
    </row>
    <row r="259" s="2" customFormat="1" ht="24.15" customHeight="1">
      <c r="A259" s="38"/>
      <c r="B259" s="39"/>
      <c r="C259" s="219" t="s">
        <v>514</v>
      </c>
      <c r="D259" s="219" t="s">
        <v>134</v>
      </c>
      <c r="E259" s="220" t="s">
        <v>1098</v>
      </c>
      <c r="F259" s="221" t="s">
        <v>1099</v>
      </c>
      <c r="G259" s="222" t="s">
        <v>137</v>
      </c>
      <c r="H259" s="223">
        <v>50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38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172</v>
      </c>
      <c r="AT259" s="231" t="s">
        <v>134</v>
      </c>
      <c r="AU259" s="231" t="s">
        <v>82</v>
      </c>
      <c r="AY259" s="17" t="s">
        <v>132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78</v>
      </c>
      <c r="BK259" s="232">
        <f>ROUND(I259*H259,2)</f>
        <v>0</v>
      </c>
      <c r="BL259" s="17" t="s">
        <v>172</v>
      </c>
      <c r="BM259" s="231" t="s">
        <v>1100</v>
      </c>
    </row>
    <row r="260" s="2" customFormat="1" ht="24.15" customHeight="1">
      <c r="A260" s="38"/>
      <c r="B260" s="39"/>
      <c r="C260" s="219" t="s">
        <v>519</v>
      </c>
      <c r="D260" s="219" t="s">
        <v>134</v>
      </c>
      <c r="E260" s="220" t="s">
        <v>1101</v>
      </c>
      <c r="F260" s="221" t="s">
        <v>1102</v>
      </c>
      <c r="G260" s="222" t="s">
        <v>137</v>
      </c>
      <c r="H260" s="223">
        <v>50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38</v>
      </c>
      <c r="O260" s="91"/>
      <c r="P260" s="229">
        <f>O260*H260</f>
        <v>0</v>
      </c>
      <c r="Q260" s="229">
        <v>0.00021000000000000001</v>
      </c>
      <c r="R260" s="229">
        <f>Q260*H260</f>
        <v>0.010500000000000001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172</v>
      </c>
      <c r="AT260" s="231" t="s">
        <v>134</v>
      </c>
      <c r="AU260" s="231" t="s">
        <v>82</v>
      </c>
      <c r="AY260" s="17" t="s">
        <v>132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78</v>
      </c>
      <c r="BK260" s="232">
        <f>ROUND(I260*H260,2)</f>
        <v>0</v>
      </c>
      <c r="BL260" s="17" t="s">
        <v>172</v>
      </c>
      <c r="BM260" s="231" t="s">
        <v>1103</v>
      </c>
    </row>
    <row r="261" s="2" customFormat="1" ht="33" customHeight="1">
      <c r="A261" s="38"/>
      <c r="B261" s="39"/>
      <c r="C261" s="219" t="s">
        <v>526</v>
      </c>
      <c r="D261" s="219" t="s">
        <v>134</v>
      </c>
      <c r="E261" s="220" t="s">
        <v>1104</v>
      </c>
      <c r="F261" s="221" t="s">
        <v>1105</v>
      </c>
      <c r="G261" s="222" t="s">
        <v>137</v>
      </c>
      <c r="H261" s="223">
        <v>50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38</v>
      </c>
      <c r="O261" s="91"/>
      <c r="P261" s="229">
        <f>O261*H261</f>
        <v>0</v>
      </c>
      <c r="Q261" s="229">
        <v>0.00012999999999999999</v>
      </c>
      <c r="R261" s="229">
        <f>Q261*H261</f>
        <v>0.0064999999999999997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172</v>
      </c>
      <c r="AT261" s="231" t="s">
        <v>134</v>
      </c>
      <c r="AU261" s="231" t="s">
        <v>82</v>
      </c>
      <c r="AY261" s="17" t="s">
        <v>132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78</v>
      </c>
      <c r="BK261" s="232">
        <f>ROUND(I261*H261,2)</f>
        <v>0</v>
      </c>
      <c r="BL261" s="17" t="s">
        <v>172</v>
      </c>
      <c r="BM261" s="231" t="s">
        <v>1106</v>
      </c>
    </row>
    <row r="262" s="12" customFormat="1" ht="25.92" customHeight="1">
      <c r="A262" s="12"/>
      <c r="B262" s="203"/>
      <c r="C262" s="204"/>
      <c r="D262" s="205" t="s">
        <v>72</v>
      </c>
      <c r="E262" s="206" t="s">
        <v>876</v>
      </c>
      <c r="F262" s="206" t="s">
        <v>877</v>
      </c>
      <c r="G262" s="204"/>
      <c r="H262" s="204"/>
      <c r="I262" s="207"/>
      <c r="J262" s="208">
        <f>BK262</f>
        <v>0</v>
      </c>
      <c r="K262" s="204"/>
      <c r="L262" s="209"/>
      <c r="M262" s="210"/>
      <c r="N262" s="211"/>
      <c r="O262" s="211"/>
      <c r="P262" s="212">
        <f>P263+P265+P267+P269</f>
        <v>0</v>
      </c>
      <c r="Q262" s="211"/>
      <c r="R262" s="212">
        <f>R263+R265+R267+R269</f>
        <v>0</v>
      </c>
      <c r="S262" s="211"/>
      <c r="T262" s="213">
        <f>T263+T265+T267+T269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151</v>
      </c>
      <c r="AT262" s="215" t="s">
        <v>72</v>
      </c>
      <c r="AU262" s="215" t="s">
        <v>73</v>
      </c>
      <c r="AY262" s="214" t="s">
        <v>132</v>
      </c>
      <c r="BK262" s="216">
        <f>BK263+BK265+BK267+BK269</f>
        <v>0</v>
      </c>
    </row>
    <row r="263" s="12" customFormat="1" ht="22.8" customHeight="1">
      <c r="A263" s="12"/>
      <c r="B263" s="203"/>
      <c r="C263" s="204"/>
      <c r="D263" s="205" t="s">
        <v>72</v>
      </c>
      <c r="E263" s="217" t="s">
        <v>878</v>
      </c>
      <c r="F263" s="217" t="s">
        <v>879</v>
      </c>
      <c r="G263" s="204"/>
      <c r="H263" s="204"/>
      <c r="I263" s="207"/>
      <c r="J263" s="218">
        <f>BK263</f>
        <v>0</v>
      </c>
      <c r="K263" s="204"/>
      <c r="L263" s="209"/>
      <c r="M263" s="210"/>
      <c r="N263" s="211"/>
      <c r="O263" s="211"/>
      <c r="P263" s="212">
        <f>P264</f>
        <v>0</v>
      </c>
      <c r="Q263" s="211"/>
      <c r="R263" s="212">
        <f>R264</f>
        <v>0</v>
      </c>
      <c r="S263" s="211"/>
      <c r="T263" s="213">
        <f>T264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151</v>
      </c>
      <c r="AT263" s="215" t="s">
        <v>72</v>
      </c>
      <c r="AU263" s="215" t="s">
        <v>78</v>
      </c>
      <c r="AY263" s="214" t="s">
        <v>132</v>
      </c>
      <c r="BK263" s="216">
        <f>BK264</f>
        <v>0</v>
      </c>
    </row>
    <row r="264" s="2" customFormat="1" ht="16.5" customHeight="1">
      <c r="A264" s="38"/>
      <c r="B264" s="39"/>
      <c r="C264" s="219" t="s">
        <v>529</v>
      </c>
      <c r="D264" s="219" t="s">
        <v>134</v>
      </c>
      <c r="E264" s="220" t="s">
        <v>887</v>
      </c>
      <c r="F264" s="221" t="s">
        <v>888</v>
      </c>
      <c r="G264" s="222" t="s">
        <v>883</v>
      </c>
      <c r="H264" s="223">
        <v>1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38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884</v>
      </c>
      <c r="AT264" s="231" t="s">
        <v>134</v>
      </c>
      <c r="AU264" s="231" t="s">
        <v>82</v>
      </c>
      <c r="AY264" s="17" t="s">
        <v>132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78</v>
      </c>
      <c r="BK264" s="232">
        <f>ROUND(I264*H264,2)</f>
        <v>0</v>
      </c>
      <c r="BL264" s="17" t="s">
        <v>884</v>
      </c>
      <c r="BM264" s="231" t="s">
        <v>1107</v>
      </c>
    </row>
    <row r="265" s="12" customFormat="1" ht="22.8" customHeight="1">
      <c r="A265" s="12"/>
      <c r="B265" s="203"/>
      <c r="C265" s="204"/>
      <c r="D265" s="205" t="s">
        <v>72</v>
      </c>
      <c r="E265" s="217" t="s">
        <v>899</v>
      </c>
      <c r="F265" s="217" t="s">
        <v>900</v>
      </c>
      <c r="G265" s="204"/>
      <c r="H265" s="204"/>
      <c r="I265" s="207"/>
      <c r="J265" s="218">
        <f>BK265</f>
        <v>0</v>
      </c>
      <c r="K265" s="204"/>
      <c r="L265" s="209"/>
      <c r="M265" s="210"/>
      <c r="N265" s="211"/>
      <c r="O265" s="211"/>
      <c r="P265" s="212">
        <f>P266</f>
        <v>0</v>
      </c>
      <c r="Q265" s="211"/>
      <c r="R265" s="212">
        <f>R266</f>
        <v>0</v>
      </c>
      <c r="S265" s="211"/>
      <c r="T265" s="213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151</v>
      </c>
      <c r="AT265" s="215" t="s">
        <v>72</v>
      </c>
      <c r="AU265" s="215" t="s">
        <v>78</v>
      </c>
      <c r="AY265" s="214" t="s">
        <v>132</v>
      </c>
      <c r="BK265" s="216">
        <f>BK266</f>
        <v>0</v>
      </c>
    </row>
    <row r="266" s="2" customFormat="1" ht="16.5" customHeight="1">
      <c r="A266" s="38"/>
      <c r="B266" s="39"/>
      <c r="C266" s="219" t="s">
        <v>534</v>
      </c>
      <c r="D266" s="219" t="s">
        <v>134</v>
      </c>
      <c r="E266" s="220" t="s">
        <v>902</v>
      </c>
      <c r="F266" s="221" t="s">
        <v>900</v>
      </c>
      <c r="G266" s="222" t="s">
        <v>903</v>
      </c>
      <c r="H266" s="223">
        <v>20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38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884</v>
      </c>
      <c r="AT266" s="231" t="s">
        <v>134</v>
      </c>
      <c r="AU266" s="231" t="s">
        <v>82</v>
      </c>
      <c r="AY266" s="17" t="s">
        <v>132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78</v>
      </c>
      <c r="BK266" s="232">
        <f>ROUND(I266*H266,2)</f>
        <v>0</v>
      </c>
      <c r="BL266" s="17" t="s">
        <v>884</v>
      </c>
      <c r="BM266" s="231" t="s">
        <v>1108</v>
      </c>
    </row>
    <row r="267" s="12" customFormat="1" ht="22.8" customHeight="1">
      <c r="A267" s="12"/>
      <c r="B267" s="203"/>
      <c r="C267" s="204"/>
      <c r="D267" s="205" t="s">
        <v>72</v>
      </c>
      <c r="E267" s="217" t="s">
        <v>909</v>
      </c>
      <c r="F267" s="217" t="s">
        <v>910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P268</f>
        <v>0</v>
      </c>
      <c r="Q267" s="211"/>
      <c r="R267" s="212">
        <f>R268</f>
        <v>0</v>
      </c>
      <c r="S267" s="211"/>
      <c r="T267" s="213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151</v>
      </c>
      <c r="AT267" s="215" t="s">
        <v>72</v>
      </c>
      <c r="AU267" s="215" t="s">
        <v>78</v>
      </c>
      <c r="AY267" s="214" t="s">
        <v>132</v>
      </c>
      <c r="BK267" s="216">
        <f>BK268</f>
        <v>0</v>
      </c>
    </row>
    <row r="268" s="2" customFormat="1" ht="16.5" customHeight="1">
      <c r="A268" s="38"/>
      <c r="B268" s="39"/>
      <c r="C268" s="219" t="s">
        <v>538</v>
      </c>
      <c r="D268" s="219" t="s">
        <v>134</v>
      </c>
      <c r="E268" s="220" t="s">
        <v>917</v>
      </c>
      <c r="F268" s="221" t="s">
        <v>918</v>
      </c>
      <c r="G268" s="222" t="s">
        <v>903</v>
      </c>
      <c r="H268" s="223">
        <v>20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38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884</v>
      </c>
      <c r="AT268" s="231" t="s">
        <v>134</v>
      </c>
      <c r="AU268" s="231" t="s">
        <v>82</v>
      </c>
      <c r="AY268" s="17" t="s">
        <v>132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78</v>
      </c>
      <c r="BK268" s="232">
        <f>ROUND(I268*H268,2)</f>
        <v>0</v>
      </c>
      <c r="BL268" s="17" t="s">
        <v>884</v>
      </c>
      <c r="BM268" s="231" t="s">
        <v>1109</v>
      </c>
    </row>
    <row r="269" s="12" customFormat="1" ht="22.8" customHeight="1">
      <c r="A269" s="12"/>
      <c r="B269" s="203"/>
      <c r="C269" s="204"/>
      <c r="D269" s="205" t="s">
        <v>72</v>
      </c>
      <c r="E269" s="217" t="s">
        <v>926</v>
      </c>
      <c r="F269" s="217" t="s">
        <v>927</v>
      </c>
      <c r="G269" s="204"/>
      <c r="H269" s="204"/>
      <c r="I269" s="207"/>
      <c r="J269" s="218">
        <f>BK269</f>
        <v>0</v>
      </c>
      <c r="K269" s="204"/>
      <c r="L269" s="209"/>
      <c r="M269" s="210"/>
      <c r="N269" s="211"/>
      <c r="O269" s="211"/>
      <c r="P269" s="212">
        <f>P270</f>
        <v>0</v>
      </c>
      <c r="Q269" s="211"/>
      <c r="R269" s="212">
        <f>R270</f>
        <v>0</v>
      </c>
      <c r="S269" s="211"/>
      <c r="T269" s="213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4" t="s">
        <v>151</v>
      </c>
      <c r="AT269" s="215" t="s">
        <v>72</v>
      </c>
      <c r="AU269" s="215" t="s">
        <v>78</v>
      </c>
      <c r="AY269" s="214" t="s">
        <v>132</v>
      </c>
      <c r="BK269" s="216">
        <f>BK270</f>
        <v>0</v>
      </c>
    </row>
    <row r="270" s="2" customFormat="1" ht="16.5" customHeight="1">
      <c r="A270" s="38"/>
      <c r="B270" s="39"/>
      <c r="C270" s="219" t="s">
        <v>542</v>
      </c>
      <c r="D270" s="219" t="s">
        <v>134</v>
      </c>
      <c r="E270" s="220" t="s">
        <v>929</v>
      </c>
      <c r="F270" s="221" t="s">
        <v>927</v>
      </c>
      <c r="G270" s="222" t="s">
        <v>903</v>
      </c>
      <c r="H270" s="223">
        <v>20</v>
      </c>
      <c r="I270" s="224"/>
      <c r="J270" s="225">
        <f>ROUND(I270*H270,2)</f>
        <v>0</v>
      </c>
      <c r="K270" s="226"/>
      <c r="L270" s="44"/>
      <c r="M270" s="278" t="s">
        <v>1</v>
      </c>
      <c r="N270" s="279" t="s">
        <v>38</v>
      </c>
      <c r="O270" s="280"/>
      <c r="P270" s="281">
        <f>O270*H270</f>
        <v>0</v>
      </c>
      <c r="Q270" s="281">
        <v>0</v>
      </c>
      <c r="R270" s="281">
        <f>Q270*H270</f>
        <v>0</v>
      </c>
      <c r="S270" s="281">
        <v>0</v>
      </c>
      <c r="T270" s="28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884</v>
      </c>
      <c r="AT270" s="231" t="s">
        <v>134</v>
      </c>
      <c r="AU270" s="231" t="s">
        <v>82</v>
      </c>
      <c r="AY270" s="17" t="s">
        <v>132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78</v>
      </c>
      <c r="BK270" s="232">
        <f>ROUND(I270*H270,2)</f>
        <v>0</v>
      </c>
      <c r="BL270" s="17" t="s">
        <v>884</v>
      </c>
      <c r="BM270" s="231" t="s">
        <v>1110</v>
      </c>
    </row>
    <row r="271" s="2" customFormat="1" ht="6.96" customHeight="1">
      <c r="A271" s="38"/>
      <c r="B271" s="66"/>
      <c r="C271" s="67"/>
      <c r="D271" s="67"/>
      <c r="E271" s="67"/>
      <c r="F271" s="67"/>
      <c r="G271" s="67"/>
      <c r="H271" s="67"/>
      <c r="I271" s="67"/>
      <c r="J271" s="67"/>
      <c r="K271" s="67"/>
      <c r="L271" s="44"/>
      <c r="M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</row>
  </sheetData>
  <sheetProtection sheet="1" autoFilter="0" formatColumns="0" formatRows="0" objects="1" scenarios="1" spinCount="100000" saltValue="S7bDSbs1j0s5Ebe1x4Z+2ywu5uqaGldCVBO/jJVzOXREo6BydoPAzToX/B/ZraoNLouiDBvdm0XZ1ySF0cEf9w==" hashValue="vIkVohf1qXuciPnibZWk0ZmW+g0dsoKFr2AZ0y5MJvD8y7kKQadjrCmXDatORuHDdkqb5yuZZ+/iXSqngdcfjA==" algorithmName="SHA-512" password="CC35"/>
  <autoFilter ref="C136:K270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2023-05-09T20:59:54Z</dcterms:created>
  <dcterms:modified xsi:type="dcterms:W3CDTF">2023-05-09T20:59:56Z</dcterms:modified>
</cp:coreProperties>
</file>